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<sst xmlns="http://schemas.openxmlformats.org/spreadsheetml/2006/main" count="24" uniqueCount="24">
  <si>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Ф.И.О.</t>
  </si>
  <si>
    <t>Рабочих дней</t>
  </si>
  <si>
    <t>Норма часов</t>
  </si>
  <si>
    <t>Ставка</t>
  </si>
  <si>
    <t>Отработанно часов</t>
  </si>
  <si>
    <t>Сверхурочно</t>
  </si>
  <si>
    <t>Сверхурочные к-1,5</t>
  </si>
  <si>
    <t>Сверхурочные к-2</t>
  </si>
  <si>
    <t>Фактически отработано</t>
  </si>
  <si>
    <t>Иванов</t>
  </si>
  <si>
    <t>Петров</t>
  </si>
  <si>
    <t>Вася</t>
  </si>
  <si>
    <t>Роман</t>
  </si>
  <si>
    <t>Павел</t>
  </si>
  <si>
    <t>Светлана</t>
  </si>
  <si>
    <t>Любочка</t>
  </si>
  <si>
    <t>К выплате</t>
  </si>
  <si>
    <t>1) Ячейка AG6 (расчет количества рабочих дней в месяце) Может есть способ выполнять этот расчет без ряда B4:AF4? Или хотя бы как сделать так чтоб  0 и 1 проставлялись автоматом согласно дню недели?</t>
  </si>
  <si>
    <t>2) Подскажите как сделать чтоб столбцы выходных дней выделались красной заливкой?</t>
  </si>
  <si>
    <t>3)Ну и самое проблематичное это подсчет сверхурочных с двумя коэффициентами</t>
  </si>
  <si>
    <t xml:space="preserve"> 1 до 8 часа – стоимость часа равна ставке</t>
  </si>
  <si>
    <t xml:space="preserve"> 8-10 часа - стоимость часа равен ставке с коэффициентом 1,5</t>
  </si>
  <si>
    <t>свыше 10 часов, выходные и праздничные дни – стоимость часа равна ставке с коэффициентом 2</t>
  </si>
  <si>
    <t>Уважаемые знатоки! Уперлась в стену с решением задачи с табелем(( прочитала все посты, пересмотрела все выложенные файлы… но не могу сделать и все тут… может кто поможет? Или отправит по ссылке на готовое решение моей проблемы, а может и направит советом в нужное русло? )))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</si>
</sst>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"/>
    <numFmt numFmtId="165" formatCode="ddd"/>
    <numFmt numFmtId="166" formatCode="#,##0&quot;р.&quot;"/>
    <numFmt numFmtId="167" formatCode="[$-FC19]d\ mmmm\ yyyy\ &quot;г.&quot;"/>
    <numFmt numFmtId="168" formatCode="[$-419]mmmm\ yyyy;@"/>
  </numFmts>
  <fonts count="36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33" borderId="10" xfId="0" applyNumberFormat="1" applyFill="1" applyBorder="1" applyAlignment="1">
      <alignment/>
    </xf>
    <xf numFmtId="164" fontId="0" fillId="0" borderId="12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164" fontId="0" fillId="0" borderId="12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/>
    </xf>
    <xf numFmtId="0" fontId="0" fillId="0" borderId="11" xfId="0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"/>
  <sheetViews>
    <sheetView tabSelected="1" zoomScalePageLayoutView="0" workbookViewId="0" topLeftCell="N4">
      <selection activeCell="AM8" sqref="AM8"/>
    </sheetView>
  </sheetViews>
  <sheetFormatPr defaultColWidth="9.140625" defaultRowHeight="15"/>
  <cols>
    <col min="1" max="1" width="13.8515625" style="0" customWidth="1"/>
    <col min="2" max="32" width="3.28125" style="0" customWidth="1"/>
    <col min="34" max="34" width="7.421875" style="0" customWidth="1"/>
    <col min="35" max="35" width="8.140625" style="0" bestFit="1" customWidth="1"/>
    <col min="36" max="36" width="6.421875" style="0" customWidth="1"/>
  </cols>
  <sheetData>
    <row r="1" ht="15">
      <c r="A1" s="11"/>
    </row>
    <row r="4" spans="1:39" ht="17.25" customHeight="1">
      <c r="A4" s="20" t="s">
        <v>0</v>
      </c>
      <c r="B4" s="8">
        <v>0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0</v>
      </c>
      <c r="I4" s="1">
        <v>0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0</v>
      </c>
      <c r="P4" s="1">
        <v>0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0</v>
      </c>
      <c r="W4" s="1">
        <v>0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0</v>
      </c>
      <c r="AD4" s="1">
        <v>0</v>
      </c>
      <c r="AE4" s="2">
        <v>1</v>
      </c>
      <c r="AF4" s="2">
        <v>1</v>
      </c>
      <c r="AG4" s="23" t="s">
        <v>1</v>
      </c>
      <c r="AH4" s="25" t="s">
        <v>2</v>
      </c>
      <c r="AI4" s="25" t="s">
        <v>3</v>
      </c>
      <c r="AJ4" s="28" t="s">
        <v>4</v>
      </c>
      <c r="AK4" s="37" t="s">
        <v>5</v>
      </c>
      <c r="AL4" s="38"/>
      <c r="AM4" s="25" t="s">
        <v>16</v>
      </c>
    </row>
    <row r="5" spans="1:39" ht="15">
      <c r="A5" s="21"/>
      <c r="B5" s="3">
        <f>B6</f>
        <v>40909</v>
      </c>
      <c r="C5" s="3">
        <f aca="true" t="shared" si="0" ref="C5:AF5">C6</f>
        <v>40910</v>
      </c>
      <c r="D5" s="3">
        <f t="shared" si="0"/>
        <v>40911</v>
      </c>
      <c r="E5" s="3">
        <f t="shared" si="0"/>
        <v>40912</v>
      </c>
      <c r="F5" s="3">
        <f t="shared" si="0"/>
        <v>40913</v>
      </c>
      <c r="G5" s="3">
        <f t="shared" si="0"/>
        <v>40914</v>
      </c>
      <c r="H5" s="3">
        <f t="shared" si="0"/>
        <v>40915</v>
      </c>
      <c r="I5" s="3">
        <f t="shared" si="0"/>
        <v>40916</v>
      </c>
      <c r="J5" s="3">
        <f t="shared" si="0"/>
        <v>40917</v>
      </c>
      <c r="K5" s="3">
        <f t="shared" si="0"/>
        <v>40918</v>
      </c>
      <c r="L5" s="3">
        <f t="shared" si="0"/>
        <v>40919</v>
      </c>
      <c r="M5" s="3">
        <f t="shared" si="0"/>
        <v>40920</v>
      </c>
      <c r="N5" s="3">
        <f t="shared" si="0"/>
        <v>40921</v>
      </c>
      <c r="O5" s="3">
        <f t="shared" si="0"/>
        <v>40922</v>
      </c>
      <c r="P5" s="3">
        <f t="shared" si="0"/>
        <v>40923</v>
      </c>
      <c r="Q5" s="3">
        <f t="shared" si="0"/>
        <v>40924</v>
      </c>
      <c r="R5" s="3">
        <f t="shared" si="0"/>
        <v>40925</v>
      </c>
      <c r="S5" s="3">
        <f t="shared" si="0"/>
        <v>40926</v>
      </c>
      <c r="T5" s="3">
        <f t="shared" si="0"/>
        <v>40927</v>
      </c>
      <c r="U5" s="3">
        <f t="shared" si="0"/>
        <v>40928</v>
      </c>
      <c r="V5" s="3">
        <f t="shared" si="0"/>
        <v>40929</v>
      </c>
      <c r="W5" s="3">
        <f t="shared" si="0"/>
        <v>40930</v>
      </c>
      <c r="X5" s="3">
        <f t="shared" si="0"/>
        <v>40931</v>
      </c>
      <c r="Y5" s="3">
        <f t="shared" si="0"/>
        <v>40932</v>
      </c>
      <c r="Z5" s="3">
        <f t="shared" si="0"/>
        <v>40933</v>
      </c>
      <c r="AA5" s="3">
        <f t="shared" si="0"/>
        <v>40934</v>
      </c>
      <c r="AB5" s="3">
        <f t="shared" si="0"/>
        <v>40935</v>
      </c>
      <c r="AC5" s="3">
        <f t="shared" si="0"/>
        <v>40936</v>
      </c>
      <c r="AD5" s="3">
        <f t="shared" si="0"/>
        <v>40937</v>
      </c>
      <c r="AE5" s="3">
        <f t="shared" si="0"/>
        <v>40938</v>
      </c>
      <c r="AF5" s="3">
        <f t="shared" si="0"/>
        <v>40939</v>
      </c>
      <c r="AG5" s="24"/>
      <c r="AH5" s="26"/>
      <c r="AI5" s="26"/>
      <c r="AJ5" s="29"/>
      <c r="AK5" s="33" t="s">
        <v>6</v>
      </c>
      <c r="AL5" s="35" t="s">
        <v>7</v>
      </c>
      <c r="AM5" s="26"/>
    </row>
    <row r="6" spans="1:39" ht="15">
      <c r="A6" s="21"/>
      <c r="B6" s="18">
        <v>40909</v>
      </c>
      <c r="C6" s="18">
        <f aca="true" t="shared" si="1" ref="C6:AC6">B6+1</f>
        <v>40910</v>
      </c>
      <c r="D6" s="18">
        <f t="shared" si="1"/>
        <v>40911</v>
      </c>
      <c r="E6" s="18">
        <f t="shared" si="1"/>
        <v>40912</v>
      </c>
      <c r="F6" s="18">
        <f t="shared" si="1"/>
        <v>40913</v>
      </c>
      <c r="G6" s="18">
        <f t="shared" si="1"/>
        <v>40914</v>
      </c>
      <c r="H6" s="18">
        <f t="shared" si="1"/>
        <v>40915</v>
      </c>
      <c r="I6" s="18">
        <f t="shared" si="1"/>
        <v>40916</v>
      </c>
      <c r="J6" s="18">
        <f t="shared" si="1"/>
        <v>40917</v>
      </c>
      <c r="K6" s="18">
        <f t="shared" si="1"/>
        <v>40918</v>
      </c>
      <c r="L6" s="18">
        <f t="shared" si="1"/>
        <v>40919</v>
      </c>
      <c r="M6" s="18">
        <f t="shared" si="1"/>
        <v>40920</v>
      </c>
      <c r="N6" s="18">
        <f t="shared" si="1"/>
        <v>40921</v>
      </c>
      <c r="O6" s="18">
        <f t="shared" si="1"/>
        <v>40922</v>
      </c>
      <c r="P6" s="18">
        <f t="shared" si="1"/>
        <v>40923</v>
      </c>
      <c r="Q6" s="18">
        <f t="shared" si="1"/>
        <v>40924</v>
      </c>
      <c r="R6" s="18">
        <f t="shared" si="1"/>
        <v>40925</v>
      </c>
      <c r="S6" s="18">
        <f t="shared" si="1"/>
        <v>40926</v>
      </c>
      <c r="T6" s="18">
        <f t="shared" si="1"/>
        <v>40927</v>
      </c>
      <c r="U6" s="18">
        <f t="shared" si="1"/>
        <v>40928</v>
      </c>
      <c r="V6" s="18">
        <f t="shared" si="1"/>
        <v>40929</v>
      </c>
      <c r="W6" s="18">
        <f t="shared" si="1"/>
        <v>40930</v>
      </c>
      <c r="X6" s="18">
        <f t="shared" si="1"/>
        <v>40931</v>
      </c>
      <c r="Y6" s="18">
        <f t="shared" si="1"/>
        <v>40932</v>
      </c>
      <c r="Z6" s="18">
        <f t="shared" si="1"/>
        <v>40933</v>
      </c>
      <c r="AA6" s="18">
        <f t="shared" si="1"/>
        <v>40934</v>
      </c>
      <c r="AB6" s="18">
        <f t="shared" si="1"/>
        <v>40935</v>
      </c>
      <c r="AC6" s="18">
        <f t="shared" si="1"/>
        <v>40936</v>
      </c>
      <c r="AD6" s="18">
        <f>IF(DAY($AC6+1)&gt;DAY(AC6),$AC6+1,"")</f>
        <v>40937</v>
      </c>
      <c r="AE6" s="31">
        <f>IF(DAY($AC6+2)&gt;DAY(AC6),$AC6+2,"")</f>
        <v>40938</v>
      </c>
      <c r="AF6" s="31">
        <f>IF(DAY($AC6+3)&gt;DAY(AC6),$AC6+3,"")</f>
        <v>40939</v>
      </c>
      <c r="AG6" s="13">
        <f>_XLL.ЧИСТРАБДНИ(B6,_XLL.КОНМЕСЯЦА(B6,0))</f>
        <v>22</v>
      </c>
      <c r="AH6" s="26"/>
      <c r="AI6" s="26"/>
      <c r="AJ6" s="29"/>
      <c r="AK6" s="33"/>
      <c r="AL6" s="35"/>
      <c r="AM6" s="26"/>
    </row>
    <row r="7" spans="1:39" ht="85.5" customHeight="1">
      <c r="A7" s="2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32"/>
      <c r="AF7" s="32"/>
      <c r="AG7" s="4" t="s">
        <v>8</v>
      </c>
      <c r="AH7" s="27"/>
      <c r="AI7" s="27"/>
      <c r="AJ7" s="30"/>
      <c r="AK7" s="34"/>
      <c r="AL7" s="36"/>
      <c r="AM7" s="27"/>
    </row>
    <row r="8" spans="1:41" ht="15">
      <c r="A8" s="5" t="s">
        <v>9</v>
      </c>
      <c r="B8" s="1"/>
      <c r="C8" s="1">
        <v>8</v>
      </c>
      <c r="D8" s="1">
        <v>10</v>
      </c>
      <c r="E8" s="1">
        <v>8</v>
      </c>
      <c r="F8" s="1">
        <v>8</v>
      </c>
      <c r="G8" s="1">
        <v>8</v>
      </c>
      <c r="H8" s="1"/>
      <c r="I8" s="1"/>
      <c r="J8" s="1">
        <v>10</v>
      </c>
      <c r="K8" s="1">
        <v>8</v>
      </c>
      <c r="L8" s="1">
        <v>8</v>
      </c>
      <c r="M8" s="1">
        <v>8</v>
      </c>
      <c r="N8" s="1">
        <v>8</v>
      </c>
      <c r="O8" s="1"/>
      <c r="P8" s="1"/>
      <c r="Q8" s="1">
        <v>8</v>
      </c>
      <c r="R8" s="1">
        <v>8</v>
      </c>
      <c r="S8" s="1">
        <v>8</v>
      </c>
      <c r="T8" s="1">
        <v>8</v>
      </c>
      <c r="U8" s="1">
        <v>8</v>
      </c>
      <c r="V8" s="1"/>
      <c r="W8" s="1"/>
      <c r="X8" s="1">
        <v>12</v>
      </c>
      <c r="Y8" s="1">
        <v>8</v>
      </c>
      <c r="Z8" s="1">
        <v>8</v>
      </c>
      <c r="AA8" s="1">
        <v>8</v>
      </c>
      <c r="AB8" s="1">
        <v>8</v>
      </c>
      <c r="AC8" s="1"/>
      <c r="AD8" s="1"/>
      <c r="AE8" s="2">
        <v>14</v>
      </c>
      <c r="AF8" s="2">
        <v>11</v>
      </c>
      <c r="AG8" s="14">
        <f>COUNT(B8:AF8)</f>
        <v>22</v>
      </c>
      <c r="AH8" s="7">
        <f>8*(AG6)</f>
        <v>176</v>
      </c>
      <c r="AI8" s="6">
        <v>200</v>
      </c>
      <c r="AJ8" s="2">
        <f>SUM(B8:AF8)</f>
        <v>193</v>
      </c>
      <c r="AK8" s="12">
        <f>IF(AJ8-AH8&gt;10,AJ8-AH8-AL8,0)</f>
        <v>10</v>
      </c>
      <c r="AL8" s="5">
        <f>IF(AJ8-AH8&gt;10,AJ8-AH8-10,0)</f>
        <v>7</v>
      </c>
      <c r="AM8" s="17">
        <f>AL8*AI8*2+AK8*AI8*1.5+AH8*AI8</f>
        <v>41000</v>
      </c>
      <c r="AN8" s="16"/>
      <c r="AO8" s="15"/>
    </row>
    <row r="9" spans="1:40" ht="15">
      <c r="A9" s="5" t="s">
        <v>10</v>
      </c>
      <c r="B9" s="1"/>
      <c r="C9" s="1">
        <v>8</v>
      </c>
      <c r="D9" s="1">
        <v>11</v>
      </c>
      <c r="E9" s="1">
        <v>8</v>
      </c>
      <c r="F9" s="1">
        <v>8</v>
      </c>
      <c r="G9" s="1">
        <v>8</v>
      </c>
      <c r="H9" s="1"/>
      <c r="I9" s="1"/>
      <c r="J9" s="1">
        <v>8</v>
      </c>
      <c r="K9" s="1">
        <v>9</v>
      </c>
      <c r="L9" s="1">
        <v>8</v>
      </c>
      <c r="M9" s="1">
        <v>8</v>
      </c>
      <c r="N9" s="1">
        <v>8</v>
      </c>
      <c r="O9" s="1"/>
      <c r="P9" s="1"/>
      <c r="Q9" s="1">
        <v>8</v>
      </c>
      <c r="R9" s="1">
        <v>10</v>
      </c>
      <c r="S9" s="1">
        <v>8</v>
      </c>
      <c r="T9" s="1">
        <v>8</v>
      </c>
      <c r="U9" s="1">
        <v>8</v>
      </c>
      <c r="V9" s="1"/>
      <c r="W9" s="1"/>
      <c r="X9" s="1">
        <v>8</v>
      </c>
      <c r="Y9" s="1">
        <v>8</v>
      </c>
      <c r="Z9" s="1">
        <v>8</v>
      </c>
      <c r="AA9" s="1">
        <v>14</v>
      </c>
      <c r="AB9" s="1">
        <v>8</v>
      </c>
      <c r="AC9" s="1"/>
      <c r="AD9" s="1"/>
      <c r="AE9" s="2">
        <v>8</v>
      </c>
      <c r="AF9" s="2">
        <v>8</v>
      </c>
      <c r="AG9" s="14">
        <f aca="true" t="shared" si="2" ref="AG9:AG14">COUNT(B9:AF9)</f>
        <v>22</v>
      </c>
      <c r="AH9" s="2">
        <f>8*(AG6)</f>
        <v>176</v>
      </c>
      <c r="AI9" s="6">
        <v>135</v>
      </c>
      <c r="AJ9" s="2">
        <f aca="true" t="shared" si="3" ref="AJ9:AJ14">SUM(B9:AF9)</f>
        <v>188</v>
      </c>
      <c r="AK9" s="12">
        <f aca="true" t="shared" si="4" ref="AK9:AK14">IF(AJ9-AH9&gt;10,AJ9-AH9-AL9,0)</f>
        <v>10</v>
      </c>
      <c r="AL9" s="5">
        <f aca="true" t="shared" si="5" ref="AL9:AL14">IF(AJ9-AH9&gt;10,AJ9-AH9-10,0)</f>
        <v>2</v>
      </c>
      <c r="AM9" s="17">
        <f aca="true" t="shared" si="6" ref="AM9:AM14">AL9*AI9*2+AK9*AI9*1.5+AH9*AI9</f>
        <v>26325</v>
      </c>
      <c r="AN9" s="16"/>
    </row>
    <row r="10" spans="1:40" ht="15">
      <c r="A10" s="5" t="s">
        <v>11</v>
      </c>
      <c r="B10" s="1"/>
      <c r="C10" s="1">
        <v>8</v>
      </c>
      <c r="D10" s="1">
        <v>8</v>
      </c>
      <c r="E10" s="1">
        <v>10</v>
      </c>
      <c r="F10" s="1">
        <v>8</v>
      </c>
      <c r="G10" s="1">
        <v>8</v>
      </c>
      <c r="H10" s="1"/>
      <c r="I10" s="1"/>
      <c r="J10" s="1">
        <v>8</v>
      </c>
      <c r="K10" s="1">
        <v>8</v>
      </c>
      <c r="L10" s="1">
        <v>8</v>
      </c>
      <c r="M10" s="1">
        <v>10</v>
      </c>
      <c r="N10" s="1">
        <v>8</v>
      </c>
      <c r="O10" s="1"/>
      <c r="P10" s="1"/>
      <c r="Q10" s="1">
        <v>8</v>
      </c>
      <c r="R10" s="1">
        <v>8</v>
      </c>
      <c r="S10" s="1">
        <v>8</v>
      </c>
      <c r="T10" s="1">
        <v>8</v>
      </c>
      <c r="U10" s="1">
        <v>8</v>
      </c>
      <c r="V10" s="1"/>
      <c r="W10" s="1"/>
      <c r="X10" s="1">
        <v>8</v>
      </c>
      <c r="Y10" s="1">
        <v>12</v>
      </c>
      <c r="Z10" s="1">
        <v>8</v>
      </c>
      <c r="AA10" s="1">
        <v>8</v>
      </c>
      <c r="AB10" s="1">
        <v>8</v>
      </c>
      <c r="AC10" s="1"/>
      <c r="AD10" s="1"/>
      <c r="AE10" s="2">
        <v>8</v>
      </c>
      <c r="AF10" s="2">
        <v>8</v>
      </c>
      <c r="AG10" s="14">
        <f t="shared" si="2"/>
        <v>22</v>
      </c>
      <c r="AH10" s="2">
        <f>8*(AG6)</f>
        <v>176</v>
      </c>
      <c r="AI10" s="6">
        <v>100</v>
      </c>
      <c r="AJ10" s="2">
        <f t="shared" si="3"/>
        <v>184</v>
      </c>
      <c r="AK10" s="12">
        <f t="shared" si="4"/>
        <v>0</v>
      </c>
      <c r="AL10" s="5">
        <f t="shared" si="5"/>
        <v>0</v>
      </c>
      <c r="AM10" s="17">
        <f t="shared" si="6"/>
        <v>17600</v>
      </c>
      <c r="AN10" s="16"/>
    </row>
    <row r="11" spans="1:40" ht="15">
      <c r="A11" s="5" t="s">
        <v>12</v>
      </c>
      <c r="B11" s="1"/>
      <c r="C11" s="1">
        <v>14</v>
      </c>
      <c r="D11" s="1">
        <v>8</v>
      </c>
      <c r="E11" s="1">
        <v>8</v>
      </c>
      <c r="F11" s="1">
        <v>8</v>
      </c>
      <c r="G11" s="1">
        <v>8</v>
      </c>
      <c r="H11" s="1"/>
      <c r="I11" s="1"/>
      <c r="J11" s="1">
        <v>8</v>
      </c>
      <c r="K11" s="1">
        <v>9</v>
      </c>
      <c r="L11" s="1">
        <v>8</v>
      </c>
      <c r="M11" s="1">
        <v>8</v>
      </c>
      <c r="N11" s="1">
        <v>8</v>
      </c>
      <c r="O11" s="1"/>
      <c r="P11" s="1"/>
      <c r="Q11" s="1">
        <v>8</v>
      </c>
      <c r="R11" s="1">
        <v>10</v>
      </c>
      <c r="S11" s="1">
        <v>8</v>
      </c>
      <c r="T11" s="1">
        <v>8</v>
      </c>
      <c r="U11" s="1">
        <v>8</v>
      </c>
      <c r="V11" s="1"/>
      <c r="W11" s="1"/>
      <c r="X11" s="1">
        <v>8</v>
      </c>
      <c r="Y11" s="1">
        <v>8</v>
      </c>
      <c r="Z11" s="1">
        <v>8</v>
      </c>
      <c r="AA11" s="1">
        <v>16</v>
      </c>
      <c r="AB11" s="1">
        <v>8</v>
      </c>
      <c r="AC11" s="1"/>
      <c r="AD11" s="1"/>
      <c r="AE11" s="2">
        <v>8</v>
      </c>
      <c r="AF11" s="2">
        <v>8</v>
      </c>
      <c r="AG11" s="14">
        <f t="shared" si="2"/>
        <v>22</v>
      </c>
      <c r="AH11" s="2">
        <f>8*(AG6)</f>
        <v>176</v>
      </c>
      <c r="AI11" s="6">
        <v>95</v>
      </c>
      <c r="AJ11" s="2">
        <f t="shared" si="3"/>
        <v>193</v>
      </c>
      <c r="AK11" s="12">
        <f t="shared" si="4"/>
        <v>10</v>
      </c>
      <c r="AL11" s="5">
        <f t="shared" si="5"/>
        <v>7</v>
      </c>
      <c r="AM11" s="17">
        <f t="shared" si="6"/>
        <v>19475</v>
      </c>
      <c r="AN11" s="16"/>
    </row>
    <row r="12" spans="1:40" ht="15">
      <c r="A12" s="5" t="s">
        <v>13</v>
      </c>
      <c r="B12" s="1"/>
      <c r="C12" s="1">
        <v>8</v>
      </c>
      <c r="D12" s="1">
        <v>8</v>
      </c>
      <c r="E12" s="1">
        <v>8</v>
      </c>
      <c r="F12" s="1">
        <v>8</v>
      </c>
      <c r="G12" s="1">
        <v>8</v>
      </c>
      <c r="H12" s="1"/>
      <c r="I12" s="1"/>
      <c r="J12" s="1">
        <v>8</v>
      </c>
      <c r="K12" s="1">
        <v>8</v>
      </c>
      <c r="L12" s="1">
        <v>11</v>
      </c>
      <c r="M12" s="1">
        <v>8</v>
      </c>
      <c r="N12" s="1">
        <v>8</v>
      </c>
      <c r="O12" s="1"/>
      <c r="P12" s="1"/>
      <c r="Q12" s="1">
        <v>8</v>
      </c>
      <c r="R12" s="1">
        <v>8</v>
      </c>
      <c r="S12" s="1">
        <v>11</v>
      </c>
      <c r="T12" s="1">
        <v>8</v>
      </c>
      <c r="U12" s="1">
        <v>8</v>
      </c>
      <c r="V12" s="1"/>
      <c r="W12" s="1"/>
      <c r="X12" s="1">
        <v>10</v>
      </c>
      <c r="Y12" s="1">
        <v>8</v>
      </c>
      <c r="Z12" s="1">
        <v>8</v>
      </c>
      <c r="AA12" s="1">
        <v>8</v>
      </c>
      <c r="AB12" s="1">
        <v>8</v>
      </c>
      <c r="AC12" s="1"/>
      <c r="AD12" s="1"/>
      <c r="AE12" s="2">
        <v>8</v>
      </c>
      <c r="AF12" s="2">
        <v>8</v>
      </c>
      <c r="AG12" s="14">
        <f t="shared" si="2"/>
        <v>22</v>
      </c>
      <c r="AH12" s="2">
        <f>8*(AG6)</f>
        <v>176</v>
      </c>
      <c r="AI12" s="6">
        <v>104</v>
      </c>
      <c r="AJ12" s="2">
        <f t="shared" si="3"/>
        <v>184</v>
      </c>
      <c r="AK12" s="12">
        <f t="shared" si="4"/>
        <v>0</v>
      </c>
      <c r="AL12" s="5">
        <f t="shared" si="5"/>
        <v>0</v>
      </c>
      <c r="AM12" s="17">
        <f t="shared" si="6"/>
        <v>18304</v>
      </c>
      <c r="AN12" s="16"/>
    </row>
    <row r="13" spans="1:40" ht="15">
      <c r="A13" s="5" t="s">
        <v>14</v>
      </c>
      <c r="B13" s="1"/>
      <c r="C13" s="1">
        <v>8</v>
      </c>
      <c r="D13" s="1">
        <v>8</v>
      </c>
      <c r="E13" s="1">
        <v>11</v>
      </c>
      <c r="F13" s="1">
        <v>8</v>
      </c>
      <c r="G13" s="1">
        <v>8</v>
      </c>
      <c r="H13" s="1"/>
      <c r="I13" s="1"/>
      <c r="J13" s="1">
        <v>9</v>
      </c>
      <c r="K13" s="1">
        <v>8</v>
      </c>
      <c r="L13" s="1">
        <v>8</v>
      </c>
      <c r="M13" s="1">
        <v>8</v>
      </c>
      <c r="N13" s="1">
        <v>8</v>
      </c>
      <c r="O13" s="1"/>
      <c r="P13" s="1"/>
      <c r="Q13" s="1">
        <v>8</v>
      </c>
      <c r="R13" s="1">
        <v>10</v>
      </c>
      <c r="S13" s="1">
        <v>8</v>
      </c>
      <c r="T13" s="1">
        <v>8</v>
      </c>
      <c r="U13" s="1">
        <v>8</v>
      </c>
      <c r="V13" s="1"/>
      <c r="W13" s="1"/>
      <c r="X13" s="1">
        <v>8</v>
      </c>
      <c r="Y13" s="1">
        <v>8</v>
      </c>
      <c r="Z13" s="1">
        <v>13</v>
      </c>
      <c r="AA13" s="1">
        <v>8</v>
      </c>
      <c r="AB13" s="1">
        <v>8</v>
      </c>
      <c r="AC13" s="1"/>
      <c r="AD13" s="1"/>
      <c r="AE13" s="2">
        <v>9</v>
      </c>
      <c r="AF13" s="2">
        <v>8</v>
      </c>
      <c r="AG13" s="14">
        <f t="shared" si="2"/>
        <v>22</v>
      </c>
      <c r="AH13" s="2">
        <f>8*(AG6)</f>
        <v>176</v>
      </c>
      <c r="AI13" s="6">
        <v>65</v>
      </c>
      <c r="AJ13" s="2">
        <f t="shared" si="3"/>
        <v>188</v>
      </c>
      <c r="AK13" s="12">
        <f t="shared" si="4"/>
        <v>10</v>
      </c>
      <c r="AL13" s="5">
        <f t="shared" si="5"/>
        <v>2</v>
      </c>
      <c r="AM13" s="17">
        <f t="shared" si="6"/>
        <v>12675</v>
      </c>
      <c r="AN13" s="16"/>
    </row>
    <row r="14" spans="1:40" ht="15">
      <c r="A14" s="5" t="s">
        <v>15</v>
      </c>
      <c r="B14" s="1"/>
      <c r="C14" s="1">
        <v>8</v>
      </c>
      <c r="D14" s="1">
        <v>8</v>
      </c>
      <c r="E14" s="1">
        <v>8</v>
      </c>
      <c r="F14" s="1">
        <v>8</v>
      </c>
      <c r="G14" s="1">
        <v>8</v>
      </c>
      <c r="H14" s="1"/>
      <c r="I14" s="1"/>
      <c r="J14" s="1">
        <v>8</v>
      </c>
      <c r="K14" s="1">
        <v>8</v>
      </c>
      <c r="L14" s="1">
        <v>10</v>
      </c>
      <c r="M14" s="1">
        <v>8</v>
      </c>
      <c r="N14" s="1">
        <v>9</v>
      </c>
      <c r="O14" s="1"/>
      <c r="P14" s="1"/>
      <c r="Q14" s="1">
        <v>8</v>
      </c>
      <c r="R14" s="1">
        <v>8</v>
      </c>
      <c r="S14" s="1">
        <v>8</v>
      </c>
      <c r="T14" s="1">
        <v>8</v>
      </c>
      <c r="U14" s="1">
        <v>8</v>
      </c>
      <c r="V14" s="1"/>
      <c r="W14" s="1"/>
      <c r="X14" s="1">
        <v>8</v>
      </c>
      <c r="Y14" s="1">
        <v>8</v>
      </c>
      <c r="Z14" s="1">
        <v>8</v>
      </c>
      <c r="AA14" s="1">
        <v>8</v>
      </c>
      <c r="AB14" s="1">
        <v>8</v>
      </c>
      <c r="AC14" s="1"/>
      <c r="AD14" s="1"/>
      <c r="AE14" s="2">
        <v>8</v>
      </c>
      <c r="AF14" s="2">
        <v>8</v>
      </c>
      <c r="AG14" s="14">
        <f t="shared" si="2"/>
        <v>22</v>
      </c>
      <c r="AH14" s="2">
        <f>8*(AG6)</f>
        <v>176</v>
      </c>
      <c r="AI14" s="6">
        <v>50</v>
      </c>
      <c r="AJ14" s="2">
        <f t="shared" si="3"/>
        <v>179</v>
      </c>
      <c r="AK14" s="12">
        <f t="shared" si="4"/>
        <v>0</v>
      </c>
      <c r="AL14" s="5">
        <f t="shared" si="5"/>
        <v>0</v>
      </c>
      <c r="AM14" s="17">
        <f t="shared" si="6"/>
        <v>8800</v>
      </c>
      <c r="AN14" s="16"/>
    </row>
    <row r="16" spans="35:39" ht="15">
      <c r="AI16" s="15"/>
      <c r="AJ16" s="15"/>
      <c r="AM16" s="15"/>
    </row>
    <row r="17" ht="15">
      <c r="A17" s="9" t="s">
        <v>17</v>
      </c>
    </row>
    <row r="18" ht="15">
      <c r="A18" s="9" t="s">
        <v>18</v>
      </c>
    </row>
    <row r="19" ht="15">
      <c r="A19" s="9" t="s">
        <v>19</v>
      </c>
    </row>
    <row r="20" ht="15">
      <c r="A20" s="9" t="s">
        <v>20</v>
      </c>
    </row>
    <row r="21" ht="15">
      <c r="A21" s="9" t="s">
        <v>21</v>
      </c>
    </row>
    <row r="22" ht="15">
      <c r="A22" s="9" t="s">
        <v>22</v>
      </c>
    </row>
    <row r="24" ht="15">
      <c r="A24" s="10" t="s">
        <v>23</v>
      </c>
    </row>
  </sheetData>
  <sheetProtection/>
  <mergeCells count="40">
    <mergeCell ref="AF6:AF7"/>
    <mergeCell ref="AK5:AK7"/>
    <mergeCell ref="AL5:AL7"/>
    <mergeCell ref="AK4:AL4"/>
    <mergeCell ref="AM4:AM7"/>
    <mergeCell ref="Y6:Y7"/>
    <mergeCell ref="Z6:Z7"/>
    <mergeCell ref="AA6:AA7"/>
    <mergeCell ref="AB6:AB7"/>
    <mergeCell ref="AC6:AC7"/>
    <mergeCell ref="AD6:AD7"/>
    <mergeCell ref="AI4:AI7"/>
    <mergeCell ref="AJ4:AJ7"/>
    <mergeCell ref="AE6:AE7"/>
    <mergeCell ref="R6:R7"/>
    <mergeCell ref="S6:S7"/>
    <mergeCell ref="T6:T7"/>
    <mergeCell ref="U6:U7"/>
    <mergeCell ref="V6:V7"/>
    <mergeCell ref="W6:W7"/>
    <mergeCell ref="C6:C7"/>
    <mergeCell ref="D6:D7"/>
    <mergeCell ref="E6:E7"/>
    <mergeCell ref="F6:F7"/>
    <mergeCell ref="X6:X7"/>
    <mergeCell ref="M6:M7"/>
    <mergeCell ref="N6:N7"/>
    <mergeCell ref="O6:O7"/>
    <mergeCell ref="P6:P7"/>
    <mergeCell ref="Q6:Q7"/>
    <mergeCell ref="G6:G7"/>
    <mergeCell ref="H6:H7"/>
    <mergeCell ref="A4:A7"/>
    <mergeCell ref="AG4:AG5"/>
    <mergeCell ref="AH4:AH7"/>
    <mergeCell ref="I6:I7"/>
    <mergeCell ref="J6:J7"/>
    <mergeCell ref="K6:K7"/>
    <mergeCell ref="L6:L7"/>
    <mergeCell ref="B6:B7"/>
  </mergeCells>
  <conditionalFormatting sqref="B5:AF14">
    <cfRule type="expression" priority="1" dxfId="0">
      <formula>WEEKDAY(B$6,2)&gt;5</formula>
    </cfRule>
    <cfRule type="expression" priority="2" dxfId="0">
      <formula>OR(B$5="вс",B$5="сб")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2012-01-26T09:37:46Z</dcterms:modified>
  <cp:category/>
  <cp:version/>
  <cp:contentType/>
  <cp:contentStatus/>
</cp:coreProperties>
</file>