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36" windowWidth="15120" windowHeight="8016" tabRatio="611"/>
  </bookViews>
  <sheets>
    <sheet name="Январь" sheetId="4" r:id="rId1"/>
    <sheet name="Календарь" sheetId="2" r:id="rId2"/>
    <sheet name="Структура" sheetId="6" r:id="rId3"/>
    <sheet name="РежимРаботы" sheetId="5" r:id="rId4"/>
  </sheets>
  <definedNames>
    <definedName name="ВремяРаботы">РежимРаботы!$A$1:$C$8</definedName>
    <definedName name="ДИР">Структура!$G$4:$G$8</definedName>
    <definedName name="Дистрибуция">Структура!$A$4:$A$10</definedName>
    <definedName name="ДниИскл">Календарь!$B$2:$C$20</definedName>
    <definedName name="Закупки">Структура!$C$4:$C$9</definedName>
    <definedName name="Календарь2008">Календарь!$E$2:$G$14</definedName>
    <definedName name="месяцы">Календарь!$E$2:$G$14</definedName>
    <definedName name="ОПиОЗ">Структура!$B$4:$B$14</definedName>
    <definedName name="Отделы">Структура!$A$3:$G$3</definedName>
    <definedName name="Склад">Структура!$D$4:$D$24</definedName>
    <definedName name="Транспортная">Структура!$E$4:$E$12</definedName>
    <definedName name="Юридическая">Структура!$F$4:$F$7</definedName>
  </definedNames>
  <calcPr calcId="145621" concurrentCalc="0"/>
</workbook>
</file>

<file path=xl/calcChain.xml><?xml version="1.0" encoding="utf-8"?>
<calcChain xmlns="http://schemas.openxmlformats.org/spreadsheetml/2006/main">
  <c r="B12" i="4" l="1"/>
  <c r="C4" i="4"/>
  <c r="C8" i="4"/>
  <c r="C12" i="4"/>
  <c r="D8" i="4"/>
  <c r="D12" i="4"/>
  <c r="E8" i="4"/>
  <c r="E12" i="4"/>
  <c r="F8" i="4"/>
  <c r="F12" i="4"/>
  <c r="G8" i="4"/>
  <c r="G12" i="4"/>
  <c r="H8" i="4"/>
  <c r="H12" i="4"/>
  <c r="I8" i="4"/>
  <c r="I12" i="4"/>
  <c r="J8" i="4"/>
  <c r="J12" i="4"/>
  <c r="K8" i="4"/>
  <c r="K12" i="4"/>
  <c r="L8" i="4"/>
  <c r="L12" i="4"/>
  <c r="M8" i="4"/>
  <c r="M12" i="4"/>
  <c r="N8" i="4"/>
  <c r="N12" i="4"/>
  <c r="O8" i="4"/>
  <c r="O12" i="4"/>
  <c r="P8" i="4"/>
  <c r="P12" i="4"/>
  <c r="Q8" i="4"/>
  <c r="Q12" i="4"/>
  <c r="R8" i="4"/>
  <c r="R12" i="4"/>
  <c r="S8" i="4"/>
  <c r="S12" i="4"/>
  <c r="T8" i="4"/>
  <c r="T12" i="4"/>
  <c r="U8" i="4"/>
  <c r="U12" i="4"/>
  <c r="V8" i="4"/>
  <c r="V12" i="4"/>
  <c r="W8" i="4"/>
  <c r="W12" i="4"/>
  <c r="X8" i="4"/>
  <c r="X12" i="4"/>
  <c r="Y8" i="4"/>
  <c r="Y12" i="4"/>
  <c r="Z8" i="4"/>
  <c r="Z12" i="4"/>
  <c r="AA8" i="4"/>
  <c r="AA12" i="4"/>
  <c r="AB8" i="4"/>
  <c r="AB12" i="4"/>
  <c r="AC8" i="4"/>
  <c r="AC12" i="4"/>
  <c r="AD8" i="4"/>
  <c r="AD12" i="4"/>
  <c r="C1" i="4"/>
  <c r="AE8" i="4"/>
  <c r="AE12" i="4"/>
  <c r="AF8" i="4"/>
  <c r="AF12" i="4"/>
  <c r="AG8" i="4"/>
  <c r="AG12" i="4"/>
  <c r="AH12" i="4"/>
  <c r="AI12" i="4"/>
  <c r="B15" i="4"/>
  <c r="B18" i="4"/>
  <c r="B21" i="4"/>
  <c r="B24" i="4"/>
  <c r="B27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C5" i="4"/>
  <c r="C10" i="4"/>
  <c r="AE10" i="4"/>
  <c r="G10" i="4"/>
  <c r="C7" i="4"/>
  <c r="C19" i="4"/>
  <c r="C25" i="4"/>
  <c r="C28" i="4"/>
  <c r="C16" i="4"/>
  <c r="C17" i="4"/>
  <c r="C22" i="4"/>
  <c r="C23" i="4"/>
  <c r="C29" i="4"/>
  <c r="C13" i="4"/>
  <c r="C14" i="4"/>
  <c r="C20" i="4"/>
  <c r="C26" i="4"/>
  <c r="C11" i="4"/>
  <c r="D28" i="4"/>
  <c r="D25" i="4"/>
  <c r="D19" i="4"/>
  <c r="D22" i="4"/>
  <c r="D16" i="4"/>
  <c r="D11" i="4"/>
  <c r="E7" i="4"/>
  <c r="D13" i="4"/>
  <c r="D7" i="4"/>
  <c r="D29" i="4"/>
  <c r="D20" i="4"/>
  <c r="E10" i="4"/>
  <c r="E22" i="4"/>
  <c r="E16" i="4"/>
  <c r="E28" i="4"/>
  <c r="E25" i="4"/>
  <c r="E19" i="4"/>
  <c r="D26" i="4"/>
  <c r="D14" i="4"/>
  <c r="D17" i="4"/>
  <c r="D23" i="4"/>
  <c r="E13" i="4"/>
  <c r="E11" i="4"/>
  <c r="E14" i="4"/>
  <c r="F10" i="4"/>
  <c r="F7" i="4"/>
  <c r="G22" i="4"/>
  <c r="G16" i="4"/>
  <c r="G28" i="4"/>
  <c r="G25" i="4"/>
  <c r="G19" i="4"/>
  <c r="E17" i="4"/>
  <c r="E23" i="4"/>
  <c r="E20" i="4"/>
  <c r="E26" i="4"/>
  <c r="F11" i="4"/>
  <c r="F28" i="4"/>
  <c r="F25" i="4"/>
  <c r="F19" i="4"/>
  <c r="F29" i="4"/>
  <c r="F22" i="4"/>
  <c r="F20" i="4"/>
  <c r="F16" i="4"/>
  <c r="E29" i="4"/>
  <c r="F13" i="4"/>
  <c r="G13" i="4"/>
  <c r="G7" i="4"/>
  <c r="G17" i="4"/>
  <c r="G23" i="4"/>
  <c r="F17" i="4"/>
  <c r="F23" i="4"/>
  <c r="G29" i="4"/>
  <c r="G20" i="4"/>
  <c r="G26" i="4"/>
  <c r="F26" i="4"/>
  <c r="H28" i="4"/>
  <c r="H25" i="4"/>
  <c r="H19" i="4"/>
  <c r="H26" i="4"/>
  <c r="H22" i="4"/>
  <c r="H20" i="4"/>
  <c r="H16" i="4"/>
  <c r="F14" i="4"/>
  <c r="G11" i="4"/>
  <c r="G14" i="4"/>
  <c r="H13" i="4"/>
  <c r="H7" i="4"/>
  <c r="H10" i="4"/>
  <c r="I22" i="4"/>
  <c r="I16" i="4"/>
  <c r="I28" i="4"/>
  <c r="I25" i="4"/>
  <c r="I23" i="4"/>
  <c r="I19" i="4"/>
  <c r="I17" i="4"/>
  <c r="H17" i="4"/>
  <c r="H23" i="4"/>
  <c r="H29" i="4"/>
  <c r="I10" i="4"/>
  <c r="I11" i="4"/>
  <c r="I7" i="4"/>
  <c r="I13" i="4"/>
  <c r="H14" i="4"/>
  <c r="H11" i="4"/>
  <c r="J28" i="4"/>
  <c r="J25" i="4"/>
  <c r="J19" i="4"/>
  <c r="J22" i="4"/>
  <c r="J16" i="4"/>
  <c r="I29" i="4"/>
  <c r="I20" i="4"/>
  <c r="I26" i="4"/>
  <c r="J10" i="4"/>
  <c r="J7" i="4"/>
  <c r="J13" i="4"/>
  <c r="I14" i="4"/>
  <c r="K22" i="4"/>
  <c r="K16" i="4"/>
  <c r="K28" i="4"/>
  <c r="K25" i="4"/>
  <c r="K23" i="4"/>
  <c r="K19" i="4"/>
  <c r="K17" i="4"/>
  <c r="J20" i="4"/>
  <c r="J26" i="4"/>
  <c r="J17" i="4"/>
  <c r="J23" i="4"/>
  <c r="J29" i="4"/>
  <c r="J14" i="4"/>
  <c r="K10" i="4"/>
  <c r="K11" i="4"/>
  <c r="L10" i="4"/>
  <c r="K7" i="4"/>
  <c r="K13" i="4"/>
  <c r="K14" i="4"/>
  <c r="J11" i="4"/>
  <c r="K29" i="4"/>
  <c r="L16" i="4"/>
  <c r="L22" i="4"/>
  <c r="L19" i="4"/>
  <c r="L25" i="4"/>
  <c r="L28" i="4"/>
  <c r="K20" i="4"/>
  <c r="K26" i="4"/>
  <c r="M10" i="4"/>
  <c r="L7" i="4"/>
  <c r="L13" i="4"/>
  <c r="M19" i="4"/>
  <c r="M25" i="4"/>
  <c r="M28" i="4"/>
  <c r="M16" i="4"/>
  <c r="M22" i="4"/>
  <c r="L29" i="4"/>
  <c r="L23" i="4"/>
  <c r="L17" i="4"/>
  <c r="L26" i="4"/>
  <c r="L20" i="4"/>
  <c r="L14" i="4"/>
  <c r="M11" i="4"/>
  <c r="M7" i="4"/>
  <c r="M13" i="4"/>
  <c r="L11" i="4"/>
  <c r="M29" i="4"/>
  <c r="M26" i="4"/>
  <c r="M20" i="4"/>
  <c r="M23" i="4"/>
  <c r="M17" i="4"/>
  <c r="N16" i="4"/>
  <c r="N22" i="4"/>
  <c r="N19" i="4"/>
  <c r="N25" i="4"/>
  <c r="N28" i="4"/>
  <c r="M14" i="4"/>
  <c r="N13" i="4"/>
  <c r="N7" i="4"/>
  <c r="N10" i="4"/>
  <c r="N23" i="4"/>
  <c r="N17" i="4"/>
  <c r="N26" i="4"/>
  <c r="N20" i="4"/>
  <c r="O19" i="4"/>
  <c r="O25" i="4"/>
  <c r="O28" i="4"/>
  <c r="O16" i="4"/>
  <c r="O22" i="4"/>
  <c r="N29" i="4"/>
  <c r="N14" i="4"/>
  <c r="O13" i="4"/>
  <c r="O7" i="4"/>
  <c r="O10" i="4"/>
  <c r="N11" i="4"/>
  <c r="O26" i="4"/>
  <c r="O20" i="4"/>
  <c r="O29" i="4"/>
  <c r="P28" i="4"/>
  <c r="P25" i="4"/>
  <c r="P19" i="4"/>
  <c r="P22" i="4"/>
  <c r="P16" i="4"/>
  <c r="O23" i="4"/>
  <c r="O17" i="4"/>
  <c r="O11" i="4"/>
  <c r="O14" i="4"/>
  <c r="P10" i="4"/>
  <c r="P7" i="4"/>
  <c r="P13" i="4"/>
  <c r="P29" i="4"/>
  <c r="P20" i="4"/>
  <c r="P26" i="4"/>
  <c r="P17" i="4"/>
  <c r="P23" i="4"/>
  <c r="Q22" i="4"/>
  <c r="Q16" i="4"/>
  <c r="Q28" i="4"/>
  <c r="Q25" i="4"/>
  <c r="Q19" i="4"/>
  <c r="P14" i="4"/>
  <c r="P11" i="4"/>
  <c r="Q10" i="4"/>
  <c r="Q7" i="4"/>
  <c r="Q13" i="4"/>
  <c r="Q14" i="4"/>
  <c r="Q11" i="4"/>
  <c r="Q17" i="4"/>
  <c r="Q23" i="4"/>
  <c r="Q29" i="4"/>
  <c r="R16" i="4"/>
  <c r="R22" i="4"/>
  <c r="R19" i="4"/>
  <c r="R25" i="4"/>
  <c r="R28" i="4"/>
  <c r="Q20" i="4"/>
  <c r="Q26" i="4"/>
  <c r="R10" i="4"/>
  <c r="R7" i="4"/>
  <c r="R13" i="4"/>
  <c r="R23" i="4"/>
  <c r="R17" i="4"/>
  <c r="R26" i="4"/>
  <c r="R20" i="4"/>
  <c r="S19" i="4"/>
  <c r="S25" i="4"/>
  <c r="S28" i="4"/>
  <c r="S16" i="4"/>
  <c r="S20" i="4"/>
  <c r="S22" i="4"/>
  <c r="S26" i="4"/>
  <c r="S29" i="4"/>
  <c r="R29" i="4"/>
  <c r="R14" i="4"/>
  <c r="S10" i="4"/>
  <c r="S11" i="4"/>
  <c r="S7" i="4"/>
  <c r="S13" i="4"/>
  <c r="S14" i="4"/>
  <c r="R11" i="4"/>
  <c r="S23" i="4"/>
  <c r="S17" i="4"/>
  <c r="T16" i="4"/>
  <c r="T22" i="4"/>
  <c r="T17" i="4"/>
  <c r="T19" i="4"/>
  <c r="T23" i="4"/>
  <c r="T25" i="4"/>
  <c r="T28" i="4"/>
  <c r="T10" i="4"/>
  <c r="T7" i="4"/>
  <c r="T13" i="4"/>
  <c r="T29" i="4"/>
  <c r="T26" i="4"/>
  <c r="T20" i="4"/>
  <c r="U19" i="4"/>
  <c r="U25" i="4"/>
  <c r="U28" i="4"/>
  <c r="U16" i="4"/>
  <c r="U22" i="4"/>
  <c r="T14" i="4"/>
  <c r="U13" i="4"/>
  <c r="U7" i="4"/>
  <c r="U10" i="4"/>
  <c r="T11" i="4"/>
  <c r="U26" i="4"/>
  <c r="U20" i="4"/>
  <c r="U29" i="4"/>
  <c r="U23" i="4"/>
  <c r="U17" i="4"/>
  <c r="V16" i="4"/>
  <c r="V22" i="4"/>
  <c r="V19" i="4"/>
  <c r="V25" i="4"/>
  <c r="V28" i="4"/>
  <c r="U14" i="4"/>
  <c r="U11" i="4"/>
  <c r="V13" i="4"/>
  <c r="V7" i="4"/>
  <c r="V10" i="4"/>
  <c r="V23" i="4"/>
  <c r="V17" i="4"/>
  <c r="W28" i="4"/>
  <c r="W25" i="4"/>
  <c r="W19" i="4"/>
  <c r="W22" i="4"/>
  <c r="W16" i="4"/>
  <c r="V26" i="4"/>
  <c r="V20" i="4"/>
  <c r="V29" i="4"/>
  <c r="V14" i="4"/>
  <c r="V11" i="4"/>
  <c r="W10" i="4"/>
  <c r="W11" i="4"/>
  <c r="W7" i="4"/>
  <c r="W13" i="4"/>
  <c r="W14" i="4"/>
  <c r="W29" i="4"/>
  <c r="W20" i="4"/>
  <c r="W26" i="4"/>
  <c r="W17" i="4"/>
  <c r="W23" i="4"/>
  <c r="X22" i="4"/>
  <c r="X16" i="4"/>
  <c r="X28" i="4"/>
  <c r="X25" i="4"/>
  <c r="X19" i="4"/>
  <c r="X10" i="4"/>
  <c r="X7" i="4"/>
  <c r="X13" i="4"/>
  <c r="X11" i="4"/>
  <c r="X17" i="4"/>
  <c r="X23" i="4"/>
  <c r="Y19" i="4"/>
  <c r="Y25" i="4"/>
  <c r="Y28" i="4"/>
  <c r="Y16" i="4"/>
  <c r="Y22" i="4"/>
  <c r="X29" i="4"/>
  <c r="X20" i="4"/>
  <c r="X26" i="4"/>
  <c r="X14" i="4"/>
  <c r="Y10" i="4"/>
  <c r="Y11" i="4"/>
  <c r="Y7" i="4"/>
  <c r="Y13" i="4"/>
  <c r="Y14" i="4"/>
  <c r="Y29" i="4"/>
  <c r="Y26" i="4"/>
  <c r="Y20" i="4"/>
  <c r="Y23" i="4"/>
  <c r="Y17" i="4"/>
  <c r="Z16" i="4"/>
  <c r="Z22" i="4"/>
  <c r="Z17" i="4"/>
  <c r="Z19" i="4"/>
  <c r="Z23" i="4"/>
  <c r="Z25" i="4"/>
  <c r="Z28" i="4"/>
  <c r="Z10" i="4"/>
  <c r="Z7" i="4"/>
  <c r="Z13" i="4"/>
  <c r="AA19" i="4"/>
  <c r="AA25" i="4"/>
  <c r="AA28" i="4"/>
  <c r="AA16" i="4"/>
  <c r="AA20" i="4"/>
  <c r="AA22" i="4"/>
  <c r="AA26" i="4"/>
  <c r="AA29" i="4"/>
  <c r="Z29" i="4"/>
  <c r="Z26" i="4"/>
  <c r="Z20" i="4"/>
  <c r="Z14" i="4"/>
  <c r="Z11" i="4"/>
  <c r="AA10" i="4"/>
  <c r="AA11" i="4"/>
  <c r="AA7" i="4"/>
  <c r="AA13" i="4"/>
  <c r="AA14" i="4"/>
  <c r="AA23" i="4"/>
  <c r="AA17" i="4"/>
  <c r="AB16" i="4"/>
  <c r="AB22" i="4"/>
  <c r="AB19" i="4"/>
  <c r="AB25" i="4"/>
  <c r="AB28" i="4"/>
  <c r="AB13" i="4"/>
  <c r="AB7" i="4"/>
  <c r="AB10" i="4"/>
  <c r="AB23" i="4"/>
  <c r="AB17" i="4"/>
  <c r="AB26" i="4"/>
  <c r="AB20" i="4"/>
  <c r="AB29" i="4"/>
  <c r="AC19" i="4"/>
  <c r="AC25" i="4"/>
  <c r="AC28" i="4"/>
  <c r="AC16" i="4"/>
  <c r="AC22" i="4"/>
  <c r="AB14" i="4"/>
  <c r="AB11" i="4"/>
  <c r="AC13" i="4"/>
  <c r="AC7" i="4"/>
  <c r="AC10" i="4"/>
  <c r="AC29" i="4"/>
  <c r="AC26" i="4"/>
  <c r="AC20" i="4"/>
  <c r="AC23" i="4"/>
  <c r="AC17" i="4"/>
  <c r="AD28" i="4"/>
  <c r="AD25" i="4"/>
  <c r="AD19" i="4"/>
  <c r="AD22" i="4"/>
  <c r="AD16" i="4"/>
  <c r="AC11" i="4"/>
  <c r="AC14" i="4"/>
  <c r="AD10" i="4"/>
  <c r="AD7" i="4"/>
  <c r="AD13" i="4"/>
  <c r="AD20" i="4"/>
  <c r="AD26" i="4"/>
  <c r="AD29" i="4"/>
  <c r="AD17" i="4"/>
  <c r="AD23" i="4"/>
  <c r="AE22" i="4"/>
  <c r="AE16" i="4"/>
  <c r="AE28" i="4"/>
  <c r="AE25" i="4"/>
  <c r="AE19" i="4"/>
  <c r="AD14" i="4"/>
  <c r="AD11" i="4"/>
  <c r="AE7" i="4"/>
  <c r="AE13" i="4"/>
  <c r="AE14" i="4"/>
  <c r="AE11" i="4"/>
  <c r="AE17" i="4"/>
  <c r="AE23" i="4"/>
  <c r="AE29" i="4"/>
  <c r="AF16" i="4"/>
  <c r="AF22" i="4"/>
  <c r="AF19" i="4"/>
  <c r="AF25" i="4"/>
  <c r="AF28" i="4"/>
  <c r="AE20" i="4"/>
  <c r="AE26" i="4"/>
  <c r="AF7" i="4"/>
  <c r="AF13" i="4"/>
  <c r="AF10" i="4"/>
  <c r="AF23" i="4"/>
  <c r="AF17" i="4"/>
  <c r="AF11" i="4"/>
  <c r="AF29" i="4"/>
  <c r="AF26" i="4"/>
  <c r="AF20" i="4"/>
  <c r="AG19" i="4"/>
  <c r="AG25" i="4"/>
  <c r="AG28" i="4"/>
  <c r="AG16" i="4"/>
  <c r="AG22" i="4"/>
  <c r="AG13" i="4"/>
  <c r="AG10" i="4"/>
  <c r="AG7" i="4"/>
  <c r="AF14" i="4"/>
  <c r="AG26" i="4"/>
  <c r="AI26" i="4"/>
  <c r="AG20" i="4"/>
  <c r="AI20" i="4"/>
  <c r="AG23" i="4"/>
  <c r="AI23" i="4"/>
  <c r="AG17" i="4"/>
  <c r="AI17" i="4"/>
  <c r="AG29" i="4"/>
  <c r="AI29" i="4"/>
  <c r="AG14" i="4"/>
  <c r="AG11" i="4"/>
  <c r="AI11" i="4"/>
  <c r="AI14" i="4"/>
  <c r="AH17" i="4"/>
  <c r="AH16" i="4"/>
  <c r="AI16" i="4"/>
  <c r="AI22" i="4"/>
  <c r="AH23" i="4"/>
  <c r="AH22" i="4"/>
  <c r="AH20" i="4"/>
  <c r="AH19" i="4"/>
  <c r="AI19" i="4"/>
  <c r="AI25" i="4"/>
  <c r="AH26" i="4"/>
  <c r="AH25" i="4"/>
  <c r="AH29" i="4"/>
  <c r="AH28" i="4"/>
  <c r="AI28" i="4"/>
  <c r="AH14" i="4"/>
  <c r="AH13" i="4"/>
  <c r="AI13" i="4"/>
  <c r="AH11" i="4"/>
  <c r="AH10" i="4"/>
  <c r="AI10" i="4"/>
</calcChain>
</file>

<file path=xl/sharedStrings.xml><?xml version="1.0" encoding="utf-8"?>
<sst xmlns="http://schemas.openxmlformats.org/spreadsheetml/2006/main" count="180" uniqueCount="81">
  <si>
    <t>00.01.1900</t>
  </si>
  <si>
    <t>месяцы</t>
  </si>
  <si>
    <t>номер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</si>
  <si>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</si>
  <si>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</si>
  <si>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</si>
  <si>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</si>
  <si>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</si>
  <si>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</si>
  <si>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</si>
  <si>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</si>
  <si>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</si>
  <si>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</si>
  <si>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</si>
  <si>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</si>
  <si>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</t>
  </si>
  <si>
    <t xml:space="preserve"> года</t>
  </si>
  <si>
    <t xml:space="preserve">          Табель учета использования рабочего времени</t>
  </si>
  <si>
    <t>ПД</t>
  </si>
  <si>
    <t>Р</t>
  </si>
  <si>
    <t>День</t>
  </si>
  <si>
    <t>Знач</t>
  </si>
  <si>
    <t>Дней</t>
  </si>
  <si>
    <t>Всего дней</t>
  </si>
  <si>
    <t>Фамилия И.О.</t>
  </si>
  <si>
    <t>Сотрудника</t>
  </si>
  <si>
    <t>№</t>
  </si>
  <si>
    <t>п/п</t>
  </si>
  <si>
    <t>Подразделения</t>
  </si>
  <si>
    <t>ОПиОЗ</t>
  </si>
  <si>
    <t>Закупки</t>
  </si>
  <si>
    <t>Склад</t>
  </si>
  <si>
    <t>Транспортная</t>
  </si>
  <si>
    <t>Юридическая</t>
  </si>
  <si>
    <t>ДИР</t>
  </si>
  <si>
    <t xml:space="preserve"> </t>
  </si>
  <si>
    <t>Начало</t>
  </si>
  <si>
    <t>Наименование</t>
  </si>
  <si>
    <t>Конец</t>
  </si>
  <si>
    <t>Время работы</t>
  </si>
  <si>
    <t>Выходов</t>
  </si>
  <si>
    <t>Выходов факт</t>
  </si>
  <si>
    <t>Часов</t>
  </si>
  <si>
    <t>Переработка</t>
  </si>
  <si>
    <t>Итого</t>
  </si>
  <si>
    <t>Подразделение</t>
  </si>
  <si>
    <t xml:space="preserve">январь </t>
  </si>
  <si>
    <t xml:space="preserve">февраль </t>
  </si>
  <si>
    <t xml:space="preserve">март </t>
  </si>
  <si>
    <t>I кв.</t>
  </si>
  <si>
    <t>Количество дней</t>
  </si>
  <si>
    <t>Календарные</t>
  </si>
  <si>
    <t>Рабочие</t>
  </si>
  <si>
    <t>Выходные, праздники</t>
  </si>
  <si>
    <t>Рабочее время (в часах)</t>
  </si>
  <si>
    <t>40-часов. неделя</t>
  </si>
  <si>
    <t xml:space="preserve">апрель </t>
  </si>
  <si>
    <t xml:space="preserve">май </t>
  </si>
  <si>
    <t xml:space="preserve">июнь </t>
  </si>
  <si>
    <t>II кв.</t>
  </si>
  <si>
    <t>1-е п/г</t>
  </si>
  <si>
    <t xml:space="preserve">июль </t>
  </si>
  <si>
    <t xml:space="preserve">август </t>
  </si>
  <si>
    <t xml:space="preserve">сентябрь </t>
  </si>
  <si>
    <t>III кв.</t>
  </si>
  <si>
    <t xml:space="preserve">октябрь </t>
  </si>
  <si>
    <t xml:space="preserve">ноябрь </t>
  </si>
  <si>
    <t xml:space="preserve">декабрь </t>
  </si>
  <si>
    <t>IV кв.</t>
  </si>
  <si>
    <t>2-е п/г</t>
  </si>
  <si>
    <t>2012 г.</t>
  </si>
  <si>
    <t>Выходные,праздники</t>
  </si>
  <si>
    <t>Производственный календарь, 2012</t>
  </si>
  <si>
    <t>центральный офис</t>
  </si>
  <si>
    <t>Иванов 1</t>
  </si>
  <si>
    <t>Иванов 2</t>
  </si>
  <si>
    <t>Иванов 3</t>
  </si>
  <si>
    <t>Иванов 4</t>
  </si>
  <si>
    <t>Иванов 5</t>
  </si>
  <si>
    <t>Иванов 6</t>
  </si>
  <si>
    <t>Иванов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</si>
</sst>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d"/>
    <numFmt numFmtId="165" formatCode="dd"/>
    <numFmt numFmtId="166" formatCode="h:mm;@"/>
    <numFmt numFmtId="167" formatCode="#,##0.00_ ;[Red]\-#,##0.00\ "/>
    <numFmt numFmtId="168" formatCode="0_ ;[Red]\-0\ 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color indexed="14"/>
      <name val="Arial Cyr"/>
      <family val="2"/>
      <charset val="204"/>
    </font>
    <font>
      <b/>
      <sz val="16"/>
      <name val="Arial Cyr"/>
      <family val="2"/>
      <charset val="204"/>
    </font>
    <font>
      <b/>
      <sz val="16"/>
      <color indexed="8"/>
      <name val="Arial Cyr"/>
      <family val="2"/>
      <charset val="204"/>
    </font>
    <font>
      <b/>
      <sz val="16"/>
      <color indexed="14"/>
      <name val="Arial Cyr"/>
      <family val="2"/>
      <charset val="204"/>
    </font>
    <font>
      <sz val="10"/>
      <color indexed="8"/>
      <name val="Arial Cyr"/>
      <family val="2"/>
      <charset val="204"/>
    </font>
    <font>
      <sz val="12"/>
      <name val="Arial Cyr"/>
      <family val="2"/>
      <charset val="204"/>
    </font>
    <font>
      <sz val="16"/>
      <name val="Arial Cyr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2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2"/>
      <color theme="4" tint="-0.499984740745262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3C0D4"/>
        <bgColor indexed="64"/>
      </patternFill>
    </fill>
    <fill>
      <patternFill patternType="solid">
        <fgColor rgb="FFF0F3F7"/>
        <bgColor indexed="64"/>
      </patternFill>
    </fill>
    <fill>
      <patternFill patternType="solid">
        <fgColor rgb="FFE0E6EE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2" fillId="0" borderId="0">
      <alignment horizontal="left"/>
    </xf>
  </cellStyleXfs>
  <cellXfs count="77">
    <xf numFmtId="0" fontId="0" fillId="0" borderId="0" xfId="0"/>
    <xf numFmtId="14" fontId="1" fillId="0" borderId="0" xfId="0" applyNumberFormat="1" applyFont="1" applyBorder="1" applyProtection="1"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3" xfId="0" applyNumberFormat="1" applyFont="1" applyBorder="1" applyAlignment="1" applyProtection="1">
      <alignment horizontal="center"/>
      <protection locked="0"/>
    </xf>
    <xf numFmtId="14" fontId="0" fillId="0" borderId="0" xfId="0" applyNumberFormat="1"/>
    <xf numFmtId="0" fontId="2" fillId="0" borderId="0" xfId="0" applyFont="1"/>
    <xf numFmtId="0" fontId="1" fillId="0" borderId="0" xfId="0" applyFont="1" applyBorder="1" applyProtection="1">
      <protection locked="0"/>
    </xf>
    <xf numFmtId="0" fontId="3" fillId="0" borderId="0" xfId="1" applyFont="1" applyBorder="1" applyProtection="1">
      <protection locked="0"/>
    </xf>
    <xf numFmtId="0" fontId="1" fillId="0" borderId="0" xfId="1" applyFont="1" applyBorder="1" applyProtection="1">
      <protection locked="0"/>
    </xf>
    <xf numFmtId="0" fontId="7" fillId="0" borderId="0" xfId="1" applyFont="1" applyBorder="1" applyProtection="1">
      <protection locked="0"/>
    </xf>
    <xf numFmtId="0" fontId="10" fillId="0" borderId="0" xfId="1"/>
    <xf numFmtId="0" fontId="4" fillId="0" borderId="0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4" fillId="0" borderId="4" xfId="1" applyFont="1" applyBorder="1" applyProtection="1">
      <protection locked="0"/>
    </xf>
    <xf numFmtId="0" fontId="6" fillId="0" borderId="0" xfId="1" applyFont="1" applyBorder="1" applyProtection="1">
      <protection locked="0"/>
    </xf>
    <xf numFmtId="0" fontId="3" fillId="0" borderId="5" xfId="1" applyFont="1" applyBorder="1" applyProtection="1">
      <protection locked="0"/>
    </xf>
    <xf numFmtId="0" fontId="1" fillId="0" borderId="5" xfId="1" applyFont="1" applyBorder="1" applyProtection="1">
      <protection locked="0"/>
    </xf>
    <xf numFmtId="0" fontId="7" fillId="0" borderId="5" xfId="1" applyFont="1" applyBorder="1" applyProtection="1">
      <protection locked="0"/>
    </xf>
    <xf numFmtId="0" fontId="8" fillId="0" borderId="0" xfId="1" applyFont="1" applyBorder="1" applyProtection="1">
      <protection locked="0"/>
    </xf>
    <xf numFmtId="49" fontId="1" fillId="0" borderId="0" xfId="1" applyNumberFormat="1" applyFont="1" applyBorder="1" applyAlignment="1" applyProtection="1">
      <alignment horizontal="center" vertical="center"/>
      <protection locked="0"/>
    </xf>
    <xf numFmtId="164" fontId="1" fillId="0" borderId="0" xfId="1" applyNumberFormat="1" applyFont="1" applyBorder="1" applyProtection="1">
      <protection locked="0"/>
    </xf>
    <xf numFmtId="0" fontId="1" fillId="0" borderId="0" xfId="1" applyFont="1" applyBorder="1" applyAlignment="1" applyProtection="1">
      <alignment horizontal="center" vertical="top" wrapText="1"/>
      <protection locked="0"/>
    </xf>
    <xf numFmtId="0" fontId="14" fillId="0" borderId="0" xfId="1" applyFont="1" applyFill="1" applyBorder="1" applyAlignment="1" applyProtection="1">
      <protection locked="0"/>
    </xf>
    <xf numFmtId="20" fontId="11" fillId="2" borderId="6" xfId="2" applyNumberFormat="1" applyFill="1" applyBorder="1"/>
    <xf numFmtId="0" fontId="10" fillId="0" borderId="6" xfId="1" applyBorder="1"/>
    <xf numFmtId="164" fontId="9" fillId="0" borderId="6" xfId="1" applyNumberFormat="1" applyFont="1" applyBorder="1" applyAlignment="1" applyProtection="1">
      <alignment horizontal="center"/>
    </xf>
    <xf numFmtId="164" fontId="9" fillId="0" borderId="6" xfId="1" applyNumberFormat="1" applyFont="1" applyBorder="1" applyAlignment="1">
      <alignment horizontal="center"/>
    </xf>
    <xf numFmtId="165" fontId="9" fillId="0" borderId="6" xfId="1" applyNumberFormat="1" applyFont="1" applyBorder="1" applyAlignment="1">
      <alignment horizontal="center"/>
    </xf>
    <xf numFmtId="165" fontId="9" fillId="0" borderId="6" xfId="1" applyNumberFormat="1" applyFont="1" applyFill="1" applyBorder="1" applyAlignment="1" applyProtection="1">
      <alignment horizontal="center" vertical="top"/>
    </xf>
    <xf numFmtId="0" fontId="0" fillId="3" borderId="6" xfId="0" applyFill="1" applyBorder="1"/>
    <xf numFmtId="0" fontId="0" fillId="0" borderId="6" xfId="0" applyBorder="1"/>
    <xf numFmtId="0" fontId="0" fillId="0" borderId="6" xfId="0" applyFill="1" applyBorder="1"/>
    <xf numFmtId="166" fontId="0" fillId="0" borderId="0" xfId="0" applyNumberFormat="1"/>
    <xf numFmtId="0" fontId="15" fillId="4" borderId="6" xfId="1" applyFont="1" applyFill="1" applyBorder="1"/>
    <xf numFmtId="166" fontId="16" fillId="4" borderId="6" xfId="0" applyNumberFormat="1" applyFont="1" applyFill="1" applyBorder="1"/>
    <xf numFmtId="167" fontId="1" fillId="5" borderId="2" xfId="1" applyNumberFormat="1" applyFont="1" applyFill="1" applyBorder="1" applyAlignment="1" applyProtection="1">
      <alignment horizontal="center"/>
    </xf>
    <xf numFmtId="164" fontId="9" fillId="0" borderId="9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20" fontId="11" fillId="2" borderId="9" xfId="2" applyNumberFormat="1" applyFill="1" applyBorder="1"/>
    <xf numFmtId="168" fontId="16" fillId="4" borderId="6" xfId="0" applyNumberFormat="1" applyFont="1" applyFill="1" applyBorder="1"/>
    <xf numFmtId="20" fontId="11" fillId="6" borderId="8" xfId="2" applyNumberFormat="1" applyFill="1" applyBorder="1"/>
    <xf numFmtId="20" fontId="11" fillId="6" borderId="10" xfId="2" applyNumberFormat="1" applyFill="1" applyBorder="1"/>
    <xf numFmtId="0" fontId="13" fillId="0" borderId="14" xfId="3" applyFont="1" applyBorder="1" applyAlignment="1">
      <alignment horizontal="center" vertical="center" wrapText="1"/>
    </xf>
    <xf numFmtId="0" fontId="13" fillId="0" borderId="15" xfId="3" applyFont="1" applyBorder="1" applyAlignment="1">
      <alignment horizontal="center" vertical="center" wrapText="1"/>
    </xf>
    <xf numFmtId="167" fontId="11" fillId="2" borderId="16" xfId="2" applyNumberFormat="1" applyFill="1" applyBorder="1"/>
    <xf numFmtId="167" fontId="11" fillId="6" borderId="7" xfId="2" applyNumberFormat="1" applyFill="1" applyBorder="1"/>
    <xf numFmtId="167" fontId="11" fillId="2" borderId="7" xfId="2" applyNumberFormat="1" applyFill="1" applyBorder="1"/>
    <xf numFmtId="0" fontId="17" fillId="7" borderId="6" xfId="0" applyFont="1" applyFill="1" applyBorder="1" applyAlignment="1">
      <alignment wrapText="1"/>
    </xf>
    <xf numFmtId="0" fontId="18" fillId="7" borderId="6" xfId="0" applyFont="1" applyFill="1" applyBorder="1" applyAlignment="1">
      <alignment wrapText="1"/>
    </xf>
    <xf numFmtId="0" fontId="17" fillId="8" borderId="6" xfId="0" applyFont="1" applyFill="1" applyBorder="1" applyAlignment="1">
      <alignment wrapText="1"/>
    </xf>
    <xf numFmtId="0" fontId="0" fillId="0" borderId="8" xfId="0" applyFill="1" applyBorder="1"/>
    <xf numFmtId="0" fontId="0" fillId="0" borderId="8" xfId="0" applyBorder="1"/>
    <xf numFmtId="0" fontId="10" fillId="0" borderId="0" xfId="1" applyBorder="1" applyAlignment="1">
      <alignment horizontal="center" vertical="center"/>
    </xf>
    <xf numFmtId="20" fontId="11" fillId="6" borderId="17" xfId="2" applyNumberFormat="1" applyFill="1" applyBorder="1"/>
    <xf numFmtId="20" fontId="11" fillId="6" borderId="18" xfId="2" applyNumberFormat="1" applyFill="1" applyBorder="1"/>
    <xf numFmtId="167" fontId="11" fillId="6" borderId="19" xfId="2" applyNumberFormat="1" applyFill="1" applyBorder="1"/>
    <xf numFmtId="0" fontId="13" fillId="0" borderId="20" xfId="3" applyFont="1" applyBorder="1" applyAlignment="1">
      <alignment horizontal="center" vertical="center" wrapText="1"/>
    </xf>
    <xf numFmtId="0" fontId="10" fillId="0" borderId="0" xfId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20" fontId="11" fillId="0" borderId="0" xfId="2" applyNumberFormat="1" applyFill="1" applyBorder="1"/>
    <xf numFmtId="167" fontId="11" fillId="0" borderId="0" xfId="2" applyNumberFormat="1" applyFill="1" applyBorder="1"/>
    <xf numFmtId="0" fontId="13" fillId="0" borderId="0" xfId="3" applyFont="1" applyFill="1" applyBorder="1" applyAlignment="1">
      <alignment horizontal="center" vertical="center" wrapText="1"/>
    </xf>
    <xf numFmtId="0" fontId="10" fillId="0" borderId="0" xfId="1" applyFill="1" applyBorder="1"/>
    <xf numFmtId="167" fontId="1" fillId="0" borderId="0" xfId="1" applyNumberFormat="1" applyFont="1" applyFill="1" applyBorder="1" applyAlignment="1" applyProtection="1">
      <alignment horizontal="center"/>
    </xf>
    <xf numFmtId="0" fontId="10" fillId="0" borderId="0" xfId="1" applyFill="1" applyBorder="1" applyAlignment="1">
      <alignment horizontal="center" vertical="center"/>
    </xf>
    <xf numFmtId="0" fontId="10" fillId="0" borderId="6" xfId="1" applyBorder="1" applyAlignment="1">
      <alignment horizontal="center" vertical="center"/>
    </xf>
    <xf numFmtId="0" fontId="19" fillId="0" borderId="11" xfId="1" applyFont="1" applyBorder="1" applyAlignment="1">
      <alignment horizontal="left" vertical="center"/>
    </xf>
    <xf numFmtId="0" fontId="19" fillId="0" borderId="12" xfId="1" applyFont="1" applyBorder="1" applyAlignment="1">
      <alignment horizontal="left" vertical="center"/>
    </xf>
    <xf numFmtId="0" fontId="19" fillId="0" borderId="13" xfId="1" applyFont="1" applyBorder="1" applyAlignment="1">
      <alignment horizontal="left" vertical="center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 applyProtection="1">
      <alignment horizontal="center" vertical="center" wrapText="1"/>
      <protection locked="0"/>
    </xf>
    <xf numFmtId="0" fontId="4" fillId="4" borderId="4" xfId="1" applyFont="1" applyFill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10" fillId="0" borderId="3" xfId="1" applyBorder="1" applyAlignment="1">
      <alignment horizontal="center"/>
    </xf>
    <xf numFmtId="0" fontId="8" fillId="4" borderId="0" xfId="1" quotePrefix="1" applyFont="1" applyFill="1" applyBorder="1" applyAlignment="1" applyProtection="1">
      <alignment horizontal="center"/>
      <protection locked="0"/>
    </xf>
    <xf numFmtId="0" fontId="18" fillId="9" borderId="6" xfId="0" applyFont="1" applyFill="1" applyBorder="1" applyAlignment="1">
      <alignment wrapText="1"/>
    </xf>
  </cellXfs>
  <cellStyles count="4">
    <cellStyle name="Обычный" xfId="0" builtinId="0"/>
    <cellStyle name="Обычный 2" xfId="1"/>
    <cellStyle name="Обычный_Лист1" xfId="2"/>
    <cellStyle name="Обычный_Табель времени" xfId="3"/>
  </cellStyles>
  <dxfs count="26"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b/>
        <i val="0"/>
        <color theme="3" tint="-0.24994659260841701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b/>
        <i/>
        <color rgb="FFC00000"/>
      </font>
      <fill>
        <patternFill>
          <bgColor theme="9" tint="0.59996337778862885"/>
        </patternFill>
      </fill>
    </dxf>
    <dxf>
      <font>
        <condense val="0"/>
        <extend val="0"/>
        <color indexed="9"/>
      </font>
      <border>
        <bottom/>
      </border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J363"/>
  <sheetViews>
    <sheetView tabSelected="1" topLeftCell="N1" zoomScaleNormal="100" workbookViewId="0">
      <selection activeCell="K3" sqref="K3:N3"/>
    </sheetView>
  </sheetViews>
  <sheetFormatPr defaultColWidth="0" defaultRowHeight="0" customHeight="1" zeroHeight="1" x14ac:dyDescent="0.25"/>
  <cols>
    <col min="1" max="1" width="4.33203125" style="11" customWidth="1"/>
    <col min="2" max="2" width="17.44140625" style="11" customWidth="1"/>
    <col min="3" max="33" width="7.5546875" style="11" customWidth="1"/>
    <col min="34" max="36" width="9.109375" style="11" customWidth="1"/>
    <col min="37" max="16384" width="0" style="11" hidden="1"/>
  </cols>
  <sheetData>
    <row r="1" spans="1:36" ht="15.6" x14ac:dyDescent="0.3">
      <c r="B1" s="34" t="s">
        <v>23</v>
      </c>
      <c r="C1" s="40">
        <f>VLOOKUP(K3,месяцы,3,0)</f>
        <v>31</v>
      </c>
      <c r="F1" s="2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8"/>
      <c r="AG1" s="8"/>
      <c r="AH1" s="9"/>
      <c r="AI1" s="9"/>
      <c r="AJ1" s="9"/>
    </row>
    <row r="2" spans="1:36" ht="12.75" x14ac:dyDescent="0.2">
      <c r="C2" s="8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8"/>
      <c r="AG2" s="8"/>
      <c r="AH2" s="9"/>
      <c r="AI2" s="9"/>
      <c r="AJ2" s="9"/>
    </row>
    <row r="3" spans="1:36" ht="21.6" thickBot="1" x14ac:dyDescent="0.45">
      <c r="C3" s="8"/>
      <c r="D3" s="12"/>
      <c r="E3" s="13"/>
      <c r="F3" s="13"/>
      <c r="G3" s="12"/>
      <c r="H3" s="14"/>
      <c r="I3" s="12"/>
      <c r="J3" s="12" t="s">
        <v>15</v>
      </c>
      <c r="K3" s="72" t="s">
        <v>3</v>
      </c>
      <c r="L3" s="72"/>
      <c r="M3" s="72"/>
      <c r="N3" s="72"/>
      <c r="O3" s="73">
        <v>2013</v>
      </c>
      <c r="P3" s="73"/>
      <c r="Q3" s="12" t="s">
        <v>16</v>
      </c>
      <c r="R3" s="9"/>
      <c r="S3" s="12"/>
      <c r="T3" s="12"/>
      <c r="U3" s="12"/>
      <c r="V3" s="12"/>
      <c r="W3" s="12"/>
      <c r="X3" s="12"/>
      <c r="Y3" s="12"/>
      <c r="Z3" s="12"/>
      <c r="AA3" s="12"/>
      <c r="AB3" s="15"/>
      <c r="AC3" s="15"/>
      <c r="AD3" s="12"/>
      <c r="AE3" s="12"/>
      <c r="AF3" s="12"/>
      <c r="AG3" s="12"/>
      <c r="AH3" s="9"/>
      <c r="AI3" s="9"/>
      <c r="AJ3" s="9"/>
    </row>
    <row r="4" spans="1:36" ht="15.6" x14ac:dyDescent="0.3">
      <c r="B4" s="34" t="s">
        <v>39</v>
      </c>
      <c r="C4" s="35">
        <f>VLOOKUP($J$5,ВремяРаботы,2,0)</f>
        <v>0.39583333333333331</v>
      </c>
      <c r="D4" s="17"/>
      <c r="E4" s="18"/>
      <c r="F4" s="18"/>
      <c r="G4" s="17"/>
      <c r="H4" s="9"/>
      <c r="I4" s="17"/>
      <c r="J4" s="17" t="s">
        <v>17</v>
      </c>
      <c r="K4" s="17"/>
      <c r="L4" s="17"/>
      <c r="M4" s="17"/>
      <c r="N4" s="17"/>
      <c r="O4" s="9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6"/>
      <c r="AG4" s="16"/>
      <c r="AH4" s="17"/>
      <c r="AI4" s="17"/>
      <c r="AJ4" s="17"/>
    </row>
    <row r="5" spans="1:36" ht="15.6" x14ac:dyDescent="0.3">
      <c r="B5" s="34" t="s">
        <v>28</v>
      </c>
      <c r="C5" s="35">
        <f>VLOOKUP($J$5,ВремяРаботы,3,0)</f>
        <v>0.77083333333333337</v>
      </c>
      <c r="D5" s="9"/>
      <c r="E5" s="10"/>
      <c r="F5" s="10"/>
      <c r="G5" s="19" t="s">
        <v>45</v>
      </c>
      <c r="I5" s="19"/>
      <c r="J5" s="75" t="s">
        <v>29</v>
      </c>
      <c r="K5" s="75"/>
      <c r="L5" s="75"/>
      <c r="M5" s="75"/>
      <c r="N5" s="75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8"/>
      <c r="AG5" s="8"/>
      <c r="AH5" s="9"/>
      <c r="AI5" s="9"/>
      <c r="AJ5" s="9"/>
    </row>
    <row r="6" spans="1:36" ht="13.5" thickBot="1" x14ac:dyDescent="0.25">
      <c r="C6" s="8"/>
      <c r="D6" s="9"/>
      <c r="E6" s="10"/>
      <c r="F6" s="10"/>
      <c r="G6" s="9"/>
      <c r="H6" s="9"/>
      <c r="I6" s="9"/>
      <c r="J6" s="9"/>
      <c r="K6" s="9"/>
      <c r="L6" s="9"/>
      <c r="M6" s="9"/>
      <c r="N6" s="20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21"/>
      <c r="AA6" s="9"/>
      <c r="AB6" s="9"/>
      <c r="AC6" s="9"/>
      <c r="AD6" s="9"/>
      <c r="AE6" s="9"/>
      <c r="AF6" s="8"/>
      <c r="AG6" s="8"/>
      <c r="AH6" s="22"/>
      <c r="AI6" s="22"/>
      <c r="AJ6" s="22"/>
    </row>
    <row r="7" spans="1:36" ht="20.25" customHeight="1" x14ac:dyDescent="0.35">
      <c r="A7" s="25" t="s">
        <v>26</v>
      </c>
      <c r="B7" s="25" t="s">
        <v>24</v>
      </c>
      <c r="C7" s="26">
        <f>C8</f>
        <v>41275</v>
      </c>
      <c r="D7" s="26">
        <f t="shared" ref="D7:AG7" si="0">D8</f>
        <v>41276</v>
      </c>
      <c r="E7" s="26">
        <f t="shared" si="0"/>
        <v>41277</v>
      </c>
      <c r="F7" s="26">
        <f t="shared" si="0"/>
        <v>41278</v>
      </c>
      <c r="G7" s="26">
        <f t="shared" si="0"/>
        <v>41279</v>
      </c>
      <c r="H7" s="26">
        <f t="shared" si="0"/>
        <v>41280</v>
      </c>
      <c r="I7" s="26">
        <f t="shared" si="0"/>
        <v>41281</v>
      </c>
      <c r="J7" s="26">
        <f t="shared" si="0"/>
        <v>41282</v>
      </c>
      <c r="K7" s="26">
        <f t="shared" si="0"/>
        <v>41283</v>
      </c>
      <c r="L7" s="26">
        <f t="shared" si="0"/>
        <v>41284</v>
      </c>
      <c r="M7" s="26">
        <f t="shared" si="0"/>
        <v>41285</v>
      </c>
      <c r="N7" s="26">
        <f t="shared" si="0"/>
        <v>41286</v>
      </c>
      <c r="O7" s="26">
        <f t="shared" si="0"/>
        <v>41287</v>
      </c>
      <c r="P7" s="26">
        <f t="shared" si="0"/>
        <v>41288</v>
      </c>
      <c r="Q7" s="26">
        <f t="shared" si="0"/>
        <v>41289</v>
      </c>
      <c r="R7" s="26">
        <f t="shared" si="0"/>
        <v>41290</v>
      </c>
      <c r="S7" s="26">
        <f t="shared" si="0"/>
        <v>41291</v>
      </c>
      <c r="T7" s="26">
        <f t="shared" si="0"/>
        <v>41292</v>
      </c>
      <c r="U7" s="26">
        <f t="shared" si="0"/>
        <v>41293</v>
      </c>
      <c r="V7" s="26">
        <f t="shared" si="0"/>
        <v>41294</v>
      </c>
      <c r="W7" s="26">
        <f t="shared" si="0"/>
        <v>41295</v>
      </c>
      <c r="X7" s="26">
        <f t="shared" si="0"/>
        <v>41296</v>
      </c>
      <c r="Y7" s="26">
        <f t="shared" si="0"/>
        <v>41297</v>
      </c>
      <c r="Z7" s="26">
        <f t="shared" si="0"/>
        <v>41298</v>
      </c>
      <c r="AA7" s="26">
        <f t="shared" si="0"/>
        <v>41299</v>
      </c>
      <c r="AB7" s="26">
        <f t="shared" si="0"/>
        <v>41300</v>
      </c>
      <c r="AC7" s="26">
        <f t="shared" si="0"/>
        <v>41301</v>
      </c>
      <c r="AD7" s="26">
        <f t="shared" si="0"/>
        <v>41302</v>
      </c>
      <c r="AE7" s="27">
        <f t="shared" si="0"/>
        <v>41303</v>
      </c>
      <c r="AF7" s="27">
        <f t="shared" si="0"/>
        <v>41304</v>
      </c>
      <c r="AG7" s="37">
        <f t="shared" si="0"/>
        <v>41305</v>
      </c>
      <c r="AH7" s="70" t="s">
        <v>22</v>
      </c>
      <c r="AI7" s="70" t="s">
        <v>42</v>
      </c>
      <c r="AJ7" s="70" t="s">
        <v>44</v>
      </c>
    </row>
    <row r="8" spans="1:36" ht="21" thickBot="1" x14ac:dyDescent="0.4">
      <c r="A8" s="25" t="s">
        <v>27</v>
      </c>
      <c r="B8" s="25" t="s">
        <v>25</v>
      </c>
      <c r="C8" s="28">
        <f>DATE($O$3,VLOOKUP($K$3,месяцы,2,FALSE),1)</f>
        <v>41275</v>
      </c>
      <c r="D8" s="29">
        <f>C8+1</f>
        <v>41276</v>
      </c>
      <c r="E8" s="29">
        <f>D8+1</f>
        <v>41277</v>
      </c>
      <c r="F8" s="29">
        <f t="shared" ref="F8:AD8" si="1">E8+1</f>
        <v>41278</v>
      </c>
      <c r="G8" s="29">
        <f t="shared" si="1"/>
        <v>41279</v>
      </c>
      <c r="H8" s="29">
        <f t="shared" si="1"/>
        <v>41280</v>
      </c>
      <c r="I8" s="29">
        <f t="shared" si="1"/>
        <v>41281</v>
      </c>
      <c r="J8" s="29">
        <f t="shared" si="1"/>
        <v>41282</v>
      </c>
      <c r="K8" s="29">
        <f t="shared" si="1"/>
        <v>41283</v>
      </c>
      <c r="L8" s="29">
        <f t="shared" si="1"/>
        <v>41284</v>
      </c>
      <c r="M8" s="29">
        <f t="shared" si="1"/>
        <v>41285</v>
      </c>
      <c r="N8" s="29">
        <f t="shared" si="1"/>
        <v>41286</v>
      </c>
      <c r="O8" s="29">
        <f t="shared" si="1"/>
        <v>41287</v>
      </c>
      <c r="P8" s="29">
        <f t="shared" si="1"/>
        <v>41288</v>
      </c>
      <c r="Q8" s="29">
        <f t="shared" si="1"/>
        <v>41289</v>
      </c>
      <c r="R8" s="29">
        <f t="shared" si="1"/>
        <v>41290</v>
      </c>
      <c r="S8" s="29">
        <f t="shared" si="1"/>
        <v>41291</v>
      </c>
      <c r="T8" s="29">
        <f t="shared" si="1"/>
        <v>41292</v>
      </c>
      <c r="U8" s="29">
        <f t="shared" si="1"/>
        <v>41293</v>
      </c>
      <c r="V8" s="29">
        <f t="shared" si="1"/>
        <v>41294</v>
      </c>
      <c r="W8" s="29">
        <f t="shared" si="1"/>
        <v>41295</v>
      </c>
      <c r="X8" s="29">
        <f t="shared" si="1"/>
        <v>41296</v>
      </c>
      <c r="Y8" s="29">
        <f t="shared" si="1"/>
        <v>41297</v>
      </c>
      <c r="Z8" s="29">
        <f t="shared" si="1"/>
        <v>41298</v>
      </c>
      <c r="AA8" s="29">
        <f t="shared" si="1"/>
        <v>41299</v>
      </c>
      <c r="AB8" s="29">
        <f t="shared" si="1"/>
        <v>41300</v>
      </c>
      <c r="AC8" s="29">
        <f t="shared" si="1"/>
        <v>41301</v>
      </c>
      <c r="AD8" s="28">
        <f t="shared" si="1"/>
        <v>41302</v>
      </c>
      <c r="AE8" s="28">
        <f>IF($C$1&gt;28,AD8+1,0)</f>
        <v>41303</v>
      </c>
      <c r="AF8" s="28">
        <f>IF($C$1&gt;29,AE8+1,0)</f>
        <v>41304</v>
      </c>
      <c r="AG8" s="38">
        <f>IF($C$1&gt;30,AF8+1,0)</f>
        <v>41305</v>
      </c>
      <c r="AH8" s="74"/>
      <c r="AI8" s="71"/>
      <c r="AJ8" s="71"/>
    </row>
    <row r="9" spans="1:36" ht="13.2" x14ac:dyDescent="0.25">
      <c r="A9" s="66">
        <v>1</v>
      </c>
      <c r="B9" s="67">
        <f>IF(ISERROR(HLOOKUP($J$5,Структура!$A$3:$G$100,A9+1,0)),"",HLOOKUP($J$5,Структура!$A$3:$G$100,A9+1,0))</f>
        <v>0</v>
      </c>
      <c r="C9" s="24">
        <f>IF(C$8=0,"Все",IF(ISNA(VLOOKUP(C$8,ДниИскл,1,0)),IF(WEEKDAY(C$8,2)=6,"Сб",IF(WEEKDAY(C$8,2)=7,"Вс",$C$4)),IF(VLOOKUP(C$8,ДниИскл,2,0)="Р",$C$4,VLOOKUP(C$8,ДниИскл,2,0))))</f>
        <v>0.39583333333333331</v>
      </c>
      <c r="D9" s="24">
        <f t="shared" ref="D9:AG9" si="2">IF(D$8=0,"Все",IF(ISNA(VLOOKUP(D$8,ДниИскл,1,0)),IF(WEEKDAY(D$8,2)=6,"Сб",IF(WEEKDAY(D$8,2)=7,"Вс",$C$4)),IF(VLOOKUP(D$8,ДниИскл,2,0)="Р",$C$4,VLOOKUP(D$8,ДниИскл,2,0))))</f>
        <v>0.39583333333333331</v>
      </c>
      <c r="E9" s="24">
        <f t="shared" si="2"/>
        <v>0.39583333333333331</v>
      </c>
      <c r="F9" s="24">
        <f t="shared" si="2"/>
        <v>0.39583333333333331</v>
      </c>
      <c r="G9" s="24" t="str">
        <f t="shared" si="2"/>
        <v>Сб</v>
      </c>
      <c r="H9" s="24" t="str">
        <f t="shared" si="2"/>
        <v>Вс</v>
      </c>
      <c r="I9" s="24">
        <f t="shared" si="2"/>
        <v>0.39583333333333331</v>
      </c>
      <c r="J9" s="24">
        <f t="shared" si="2"/>
        <v>0.39583333333333331</v>
      </c>
      <c r="K9" s="24">
        <f t="shared" si="2"/>
        <v>0.39583333333333331</v>
      </c>
      <c r="L9" s="24">
        <f t="shared" si="2"/>
        <v>0.39583333333333331</v>
      </c>
      <c r="M9" s="24">
        <f t="shared" si="2"/>
        <v>0.39583333333333331</v>
      </c>
      <c r="N9" s="24" t="str">
        <f t="shared" si="2"/>
        <v>Сб</v>
      </c>
      <c r="O9" s="24" t="str">
        <f t="shared" si="2"/>
        <v>Вс</v>
      </c>
      <c r="P9" s="24">
        <f t="shared" si="2"/>
        <v>0.39583333333333331</v>
      </c>
      <c r="Q9" s="24">
        <f t="shared" si="2"/>
        <v>0.39583333333333331</v>
      </c>
      <c r="R9" s="24">
        <f t="shared" si="2"/>
        <v>0.39583333333333331</v>
      </c>
      <c r="S9" s="24">
        <f t="shared" si="2"/>
        <v>0.39583333333333331</v>
      </c>
      <c r="T9" s="24">
        <f t="shared" si="2"/>
        <v>0.39583333333333331</v>
      </c>
      <c r="U9" s="24" t="str">
        <f t="shared" si="2"/>
        <v>Сб</v>
      </c>
      <c r="V9" s="24" t="str">
        <f t="shared" si="2"/>
        <v>Вс</v>
      </c>
      <c r="W9" s="24">
        <f t="shared" si="2"/>
        <v>0.39583333333333331</v>
      </c>
      <c r="X9" s="24">
        <f t="shared" si="2"/>
        <v>0.39583333333333331</v>
      </c>
      <c r="Y9" s="24">
        <f t="shared" si="2"/>
        <v>0.39583333333333331</v>
      </c>
      <c r="Z9" s="24">
        <f t="shared" si="2"/>
        <v>0.39583333333333331</v>
      </c>
      <c r="AA9" s="24">
        <f t="shared" si="2"/>
        <v>0.39583333333333331</v>
      </c>
      <c r="AB9" s="24" t="str">
        <f t="shared" si="2"/>
        <v>Сб</v>
      </c>
      <c r="AC9" s="24" t="str">
        <f t="shared" si="2"/>
        <v>Вс</v>
      </c>
      <c r="AD9" s="24">
        <f t="shared" si="2"/>
        <v>0.39583333333333331</v>
      </c>
      <c r="AE9" s="24">
        <f t="shared" si="2"/>
        <v>0.39583333333333331</v>
      </c>
      <c r="AF9" s="24">
        <f t="shared" si="2"/>
        <v>0.39583333333333331</v>
      </c>
      <c r="AG9" s="39">
        <f t="shared" si="2"/>
        <v>0.39583333333333331</v>
      </c>
      <c r="AH9" s="45">
        <f>COUNTIF(C9:AG9,"&gt;0")</f>
        <v>23</v>
      </c>
      <c r="AI9" s="45">
        <f>AH9*8</f>
        <v>184</v>
      </c>
      <c r="AJ9" s="43" t="s">
        <v>40</v>
      </c>
    </row>
    <row r="10" spans="1:36" ht="19.2" x14ac:dyDescent="0.25">
      <c r="A10" s="66"/>
      <c r="B10" s="68"/>
      <c r="C10" s="24">
        <f>IF(C$8=0,"Все",IF(ISNA(VLOOKUP(C$8,ДниИскл,1,0)),IF(WEEKDAY(C$8,2)=6,"Сб",IF(WEEKDAY(C$8,2)=7,"Вс",$C$5)),IF(VLOOKUP(C$8,ДниИскл,2,0)="Р",$C$5,VLOOKUP(C$8,ДниИскл,2,0))))</f>
        <v>0.77083333333333337</v>
      </c>
      <c r="D10" s="24">
        <v>0.875</v>
      </c>
      <c r="E10" s="24">
        <f t="shared" ref="E10:AG10" si="3">IF(E$8=0,"Все",IF(ISNA(VLOOKUP(E$8,ДниИскл,1,0)),IF(WEEKDAY(E$8,2)=6,"Сб",IF(WEEKDAY(E$8,2)=7,"Вс",$C$5)),IF(VLOOKUP(E$8,ДниИскл,2,0)="Р",$C$5,VLOOKUP(E$8,ДниИскл,2,0))))</f>
        <v>0.77083333333333337</v>
      </c>
      <c r="F10" s="24">
        <f t="shared" si="3"/>
        <v>0.77083333333333337</v>
      </c>
      <c r="G10" s="24" t="str">
        <f t="shared" si="3"/>
        <v>Сб</v>
      </c>
      <c r="H10" s="24" t="str">
        <f t="shared" si="3"/>
        <v>Вс</v>
      </c>
      <c r="I10" s="24">
        <f t="shared" si="3"/>
        <v>0.77083333333333337</v>
      </c>
      <c r="J10" s="24">
        <f t="shared" si="3"/>
        <v>0.77083333333333337</v>
      </c>
      <c r="K10" s="24">
        <f t="shared" si="3"/>
        <v>0.77083333333333337</v>
      </c>
      <c r="L10" s="24">
        <f t="shared" si="3"/>
        <v>0.77083333333333337</v>
      </c>
      <c r="M10" s="24">
        <f t="shared" si="3"/>
        <v>0.77083333333333337</v>
      </c>
      <c r="N10" s="24" t="str">
        <f t="shared" si="3"/>
        <v>Сб</v>
      </c>
      <c r="O10" s="24" t="str">
        <f t="shared" si="3"/>
        <v>Вс</v>
      </c>
      <c r="P10" s="24">
        <f t="shared" si="3"/>
        <v>0.77083333333333337</v>
      </c>
      <c r="Q10" s="24">
        <f t="shared" si="3"/>
        <v>0.77083333333333337</v>
      </c>
      <c r="R10" s="24">
        <f t="shared" si="3"/>
        <v>0.77083333333333337</v>
      </c>
      <c r="S10" s="24">
        <f t="shared" si="3"/>
        <v>0.77083333333333337</v>
      </c>
      <c r="T10" s="24">
        <f t="shared" si="3"/>
        <v>0.77083333333333337</v>
      </c>
      <c r="U10" s="24" t="str">
        <f t="shared" si="3"/>
        <v>Сб</v>
      </c>
      <c r="V10" s="24" t="str">
        <f t="shared" si="3"/>
        <v>Вс</v>
      </c>
      <c r="W10" s="24">
        <f t="shared" si="3"/>
        <v>0.77083333333333337</v>
      </c>
      <c r="X10" s="24">
        <f t="shared" si="3"/>
        <v>0.77083333333333337</v>
      </c>
      <c r="Y10" s="24">
        <f t="shared" si="3"/>
        <v>0.77083333333333337</v>
      </c>
      <c r="Z10" s="24">
        <f t="shared" si="3"/>
        <v>0.77083333333333337</v>
      </c>
      <c r="AA10" s="24">
        <f t="shared" si="3"/>
        <v>0.77083333333333337</v>
      </c>
      <c r="AB10" s="24" t="str">
        <f t="shared" si="3"/>
        <v>Сб</v>
      </c>
      <c r="AC10" s="24" t="str">
        <f t="shared" si="3"/>
        <v>Вс</v>
      </c>
      <c r="AD10" s="24">
        <f t="shared" si="3"/>
        <v>0.77083333333333337</v>
      </c>
      <c r="AE10" s="24">
        <f t="shared" si="3"/>
        <v>0.77083333333333337</v>
      </c>
      <c r="AF10" s="24">
        <f t="shared" si="3"/>
        <v>0.77083333333333337</v>
      </c>
      <c r="AG10" s="39">
        <f t="shared" si="3"/>
        <v>0.77083333333333337</v>
      </c>
      <c r="AH10" s="36">
        <f>AH11-AH9</f>
        <v>0.31249999999999289</v>
      </c>
      <c r="AI10" s="36">
        <f>AI11-AI9</f>
        <v>2.4999999999999432</v>
      </c>
      <c r="AJ10" s="43" t="s">
        <v>43</v>
      </c>
    </row>
    <row r="11" spans="1:36" ht="15" customHeight="1" x14ac:dyDescent="0.25">
      <c r="A11" s="66"/>
      <c r="B11" s="69"/>
      <c r="C11" s="41">
        <f t="shared" ref="C11:AG11" si="4">IF(ISNUMBER(C9),C10-C9-TIMEVALUE("1:00"),"Н")</f>
        <v>0.33333333333333337</v>
      </c>
      <c r="D11" s="41">
        <f t="shared" si="4"/>
        <v>0.4375</v>
      </c>
      <c r="E11" s="41">
        <f t="shared" si="4"/>
        <v>0.33333333333333337</v>
      </c>
      <c r="F11" s="41">
        <f t="shared" si="4"/>
        <v>0.33333333333333337</v>
      </c>
      <c r="G11" s="41" t="str">
        <f t="shared" si="4"/>
        <v>Н</v>
      </c>
      <c r="H11" s="41" t="str">
        <f t="shared" si="4"/>
        <v>Н</v>
      </c>
      <c r="I11" s="41">
        <f t="shared" si="4"/>
        <v>0.33333333333333337</v>
      </c>
      <c r="J11" s="41">
        <f t="shared" si="4"/>
        <v>0.33333333333333337</v>
      </c>
      <c r="K11" s="41">
        <f t="shared" si="4"/>
        <v>0.33333333333333337</v>
      </c>
      <c r="L11" s="41">
        <f t="shared" si="4"/>
        <v>0.33333333333333337</v>
      </c>
      <c r="M11" s="41">
        <f t="shared" si="4"/>
        <v>0.33333333333333337</v>
      </c>
      <c r="N11" s="41" t="str">
        <f t="shared" si="4"/>
        <v>Н</v>
      </c>
      <c r="O11" s="41" t="str">
        <f t="shared" si="4"/>
        <v>Н</v>
      </c>
      <c r="P11" s="41">
        <f t="shared" si="4"/>
        <v>0.33333333333333337</v>
      </c>
      <c r="Q11" s="41">
        <f t="shared" si="4"/>
        <v>0.33333333333333337</v>
      </c>
      <c r="R11" s="41">
        <f t="shared" si="4"/>
        <v>0.33333333333333337</v>
      </c>
      <c r="S11" s="41">
        <f t="shared" si="4"/>
        <v>0.33333333333333337</v>
      </c>
      <c r="T11" s="41">
        <f t="shared" si="4"/>
        <v>0.33333333333333337</v>
      </c>
      <c r="U11" s="41" t="str">
        <f t="shared" si="4"/>
        <v>Н</v>
      </c>
      <c r="V11" s="41" t="str">
        <f t="shared" si="4"/>
        <v>Н</v>
      </c>
      <c r="W11" s="41">
        <f t="shared" si="4"/>
        <v>0.33333333333333337</v>
      </c>
      <c r="X11" s="41">
        <f t="shared" si="4"/>
        <v>0.33333333333333337</v>
      </c>
      <c r="Y11" s="41">
        <f t="shared" si="4"/>
        <v>0.33333333333333337</v>
      </c>
      <c r="Z11" s="41">
        <f t="shared" si="4"/>
        <v>0.33333333333333337</v>
      </c>
      <c r="AA11" s="41">
        <f t="shared" si="4"/>
        <v>0.33333333333333337</v>
      </c>
      <c r="AB11" s="41" t="str">
        <f t="shared" si="4"/>
        <v>Н</v>
      </c>
      <c r="AC11" s="41" t="str">
        <f t="shared" si="4"/>
        <v>Н</v>
      </c>
      <c r="AD11" s="41">
        <f t="shared" si="4"/>
        <v>0.33333333333333337</v>
      </c>
      <c r="AE11" s="41">
        <f t="shared" si="4"/>
        <v>0.33333333333333337</v>
      </c>
      <c r="AF11" s="41">
        <f t="shared" si="4"/>
        <v>0.33333333333333337</v>
      </c>
      <c r="AG11" s="42">
        <f t="shared" si="4"/>
        <v>0.33333333333333337</v>
      </c>
      <c r="AH11" s="46">
        <f>AI11/8</f>
        <v>23.312499999999993</v>
      </c>
      <c r="AI11" s="46">
        <f>SUM(C11:AG11)*24</f>
        <v>186.49999999999994</v>
      </c>
      <c r="AJ11" s="43" t="s">
        <v>41</v>
      </c>
    </row>
    <row r="12" spans="1:36" ht="13.2" x14ac:dyDescent="0.25">
      <c r="A12" s="66">
        <v>2</v>
      </c>
      <c r="B12" s="67">
        <f>IF(ISERROR(HLOOKUP($J$5,Структура!$A$3:$G$100,A12+1,0)),"",HLOOKUP($J$5,Структура!$A$3:$G$100,A12+1,0))</f>
        <v>0</v>
      </c>
      <c r="C12" s="24">
        <f t="shared" ref="C12:AG12" si="5">IF(C$8=0,"Все",IF(ISNA(VLOOKUP(C$8,ДниИскл,1,0)),IF(WEEKDAY(C$8,2)=6,"Сб",IF(WEEKDAY(C$8,2)=7,"Вс",$C$4)),IF(VLOOKUP(C$8,ДниИскл,2,0)="Р",$C$4,VLOOKUP(C$8,ДниИскл,2,0))))</f>
        <v>0.39583333333333331</v>
      </c>
      <c r="D12" s="24">
        <f t="shared" si="5"/>
        <v>0.39583333333333331</v>
      </c>
      <c r="E12" s="24">
        <f t="shared" si="5"/>
        <v>0.39583333333333331</v>
      </c>
      <c r="F12" s="24">
        <f t="shared" si="5"/>
        <v>0.39583333333333331</v>
      </c>
      <c r="G12" s="24" t="str">
        <f t="shared" si="5"/>
        <v>Сб</v>
      </c>
      <c r="H12" s="24" t="str">
        <f t="shared" si="5"/>
        <v>Вс</v>
      </c>
      <c r="I12" s="24">
        <f t="shared" si="5"/>
        <v>0.39583333333333331</v>
      </c>
      <c r="J12" s="24">
        <f t="shared" si="5"/>
        <v>0.39583333333333331</v>
      </c>
      <c r="K12" s="24">
        <f t="shared" si="5"/>
        <v>0.39583333333333331</v>
      </c>
      <c r="L12" s="24">
        <f t="shared" si="5"/>
        <v>0.39583333333333331</v>
      </c>
      <c r="M12" s="24">
        <f t="shared" si="5"/>
        <v>0.39583333333333331</v>
      </c>
      <c r="N12" s="24" t="str">
        <f t="shared" si="5"/>
        <v>Сб</v>
      </c>
      <c r="O12" s="24" t="str">
        <f t="shared" si="5"/>
        <v>Вс</v>
      </c>
      <c r="P12" s="24">
        <f t="shared" si="5"/>
        <v>0.39583333333333331</v>
      </c>
      <c r="Q12" s="24">
        <f t="shared" si="5"/>
        <v>0.39583333333333331</v>
      </c>
      <c r="R12" s="24">
        <f t="shared" si="5"/>
        <v>0.39583333333333331</v>
      </c>
      <c r="S12" s="24">
        <f t="shared" si="5"/>
        <v>0.39583333333333331</v>
      </c>
      <c r="T12" s="24">
        <f t="shared" si="5"/>
        <v>0.39583333333333331</v>
      </c>
      <c r="U12" s="24" t="str">
        <f t="shared" si="5"/>
        <v>Сб</v>
      </c>
      <c r="V12" s="24" t="str">
        <f t="shared" si="5"/>
        <v>Вс</v>
      </c>
      <c r="W12" s="24">
        <f t="shared" si="5"/>
        <v>0.39583333333333331</v>
      </c>
      <c r="X12" s="24">
        <f t="shared" si="5"/>
        <v>0.39583333333333331</v>
      </c>
      <c r="Y12" s="24">
        <f t="shared" si="5"/>
        <v>0.39583333333333331</v>
      </c>
      <c r="Z12" s="24">
        <f t="shared" si="5"/>
        <v>0.39583333333333331</v>
      </c>
      <c r="AA12" s="24">
        <f t="shared" si="5"/>
        <v>0.39583333333333331</v>
      </c>
      <c r="AB12" s="24" t="str">
        <f t="shared" si="5"/>
        <v>Сб</v>
      </c>
      <c r="AC12" s="24" t="str">
        <f t="shared" si="5"/>
        <v>Вс</v>
      </c>
      <c r="AD12" s="24">
        <f t="shared" si="5"/>
        <v>0.39583333333333331</v>
      </c>
      <c r="AE12" s="24">
        <f t="shared" si="5"/>
        <v>0.39583333333333331</v>
      </c>
      <c r="AF12" s="24">
        <f t="shared" si="5"/>
        <v>0.39583333333333331</v>
      </c>
      <c r="AG12" s="39">
        <f t="shared" si="5"/>
        <v>0.39583333333333331</v>
      </c>
      <c r="AH12" s="47">
        <f>COUNTIF(C12:AG12,"&gt;0")</f>
        <v>23</v>
      </c>
      <c r="AI12" s="47">
        <f>AH12*8</f>
        <v>184</v>
      </c>
      <c r="AJ12" s="43" t="s">
        <v>40</v>
      </c>
    </row>
    <row r="13" spans="1:36" ht="19.2" x14ac:dyDescent="0.25">
      <c r="A13" s="66"/>
      <c r="B13" s="68"/>
      <c r="C13" s="24">
        <f t="shared" ref="C13:AG13" si="6">IF(C$8=0,"Все",IF(ISNA(VLOOKUP(C$8,ДниИскл,1,0)),IF(WEEKDAY(C$8,2)=6,"Сб",IF(WEEKDAY(C$8,2)=7,"Вс",$C$5)),IF(VLOOKUP(C$8,ДниИскл,2,0)="Р",$C$5,VLOOKUP(C$8,ДниИскл,2,0))))</f>
        <v>0.77083333333333337</v>
      </c>
      <c r="D13" s="24">
        <f t="shared" si="6"/>
        <v>0.77083333333333337</v>
      </c>
      <c r="E13" s="24">
        <f t="shared" si="6"/>
        <v>0.77083333333333337</v>
      </c>
      <c r="F13" s="24">
        <f t="shared" si="6"/>
        <v>0.77083333333333337</v>
      </c>
      <c r="G13" s="24" t="str">
        <f t="shared" si="6"/>
        <v>Сб</v>
      </c>
      <c r="H13" s="24" t="str">
        <f t="shared" si="6"/>
        <v>Вс</v>
      </c>
      <c r="I13" s="24">
        <f t="shared" si="6"/>
        <v>0.77083333333333337</v>
      </c>
      <c r="J13" s="24">
        <f t="shared" si="6"/>
        <v>0.77083333333333337</v>
      </c>
      <c r="K13" s="24">
        <f t="shared" si="6"/>
        <v>0.77083333333333337</v>
      </c>
      <c r="L13" s="24">
        <f t="shared" si="6"/>
        <v>0.77083333333333337</v>
      </c>
      <c r="M13" s="24">
        <f t="shared" si="6"/>
        <v>0.77083333333333337</v>
      </c>
      <c r="N13" s="24" t="str">
        <f t="shared" si="6"/>
        <v>Сб</v>
      </c>
      <c r="O13" s="24" t="str">
        <f t="shared" si="6"/>
        <v>Вс</v>
      </c>
      <c r="P13" s="24">
        <f t="shared" si="6"/>
        <v>0.77083333333333337</v>
      </c>
      <c r="Q13" s="24">
        <f t="shared" si="6"/>
        <v>0.77083333333333337</v>
      </c>
      <c r="R13" s="24">
        <f t="shared" si="6"/>
        <v>0.77083333333333337</v>
      </c>
      <c r="S13" s="24">
        <f t="shared" si="6"/>
        <v>0.77083333333333337</v>
      </c>
      <c r="T13" s="24">
        <f t="shared" si="6"/>
        <v>0.77083333333333337</v>
      </c>
      <c r="U13" s="24" t="str">
        <f t="shared" si="6"/>
        <v>Сб</v>
      </c>
      <c r="V13" s="24" t="str">
        <f t="shared" si="6"/>
        <v>Вс</v>
      </c>
      <c r="W13" s="24">
        <f t="shared" si="6"/>
        <v>0.77083333333333337</v>
      </c>
      <c r="X13" s="24">
        <f t="shared" si="6"/>
        <v>0.77083333333333337</v>
      </c>
      <c r="Y13" s="24">
        <f t="shared" si="6"/>
        <v>0.77083333333333337</v>
      </c>
      <c r="Z13" s="24">
        <f t="shared" si="6"/>
        <v>0.77083333333333337</v>
      </c>
      <c r="AA13" s="24">
        <f t="shared" si="6"/>
        <v>0.77083333333333337</v>
      </c>
      <c r="AB13" s="24" t="str">
        <f t="shared" si="6"/>
        <v>Сб</v>
      </c>
      <c r="AC13" s="24" t="str">
        <f t="shared" si="6"/>
        <v>Вс</v>
      </c>
      <c r="AD13" s="24">
        <f t="shared" si="6"/>
        <v>0.77083333333333337</v>
      </c>
      <c r="AE13" s="24">
        <f t="shared" si="6"/>
        <v>0.77083333333333337</v>
      </c>
      <c r="AF13" s="24">
        <f t="shared" si="6"/>
        <v>0.77083333333333337</v>
      </c>
      <c r="AG13" s="39">
        <f t="shared" si="6"/>
        <v>0.77083333333333337</v>
      </c>
      <c r="AH13" s="36">
        <f>AH14-AH12</f>
        <v>0</v>
      </c>
      <c r="AI13" s="36">
        <f>AI14-AI12</f>
        <v>0</v>
      </c>
      <c r="AJ13" s="43" t="s">
        <v>43</v>
      </c>
    </row>
    <row r="14" spans="1:36" ht="14.25" customHeight="1" thickBot="1" x14ac:dyDescent="0.3">
      <c r="A14" s="66"/>
      <c r="B14" s="69"/>
      <c r="C14" s="41">
        <f t="shared" ref="C14:AG14" si="7">IF(ISNUMBER(C12),C13-C12-TIMEVALUE("1:00"),"Н")</f>
        <v>0.33333333333333337</v>
      </c>
      <c r="D14" s="41">
        <f t="shared" si="7"/>
        <v>0.33333333333333337</v>
      </c>
      <c r="E14" s="41">
        <f t="shared" si="7"/>
        <v>0.33333333333333337</v>
      </c>
      <c r="F14" s="41">
        <f t="shared" si="7"/>
        <v>0.33333333333333337</v>
      </c>
      <c r="G14" s="41" t="str">
        <f t="shared" si="7"/>
        <v>Н</v>
      </c>
      <c r="H14" s="41" t="str">
        <f t="shared" si="7"/>
        <v>Н</v>
      </c>
      <c r="I14" s="41">
        <f t="shared" si="7"/>
        <v>0.33333333333333337</v>
      </c>
      <c r="J14" s="41">
        <f t="shared" si="7"/>
        <v>0.33333333333333337</v>
      </c>
      <c r="K14" s="41">
        <f t="shared" si="7"/>
        <v>0.33333333333333337</v>
      </c>
      <c r="L14" s="41">
        <f t="shared" si="7"/>
        <v>0.33333333333333337</v>
      </c>
      <c r="M14" s="41">
        <f t="shared" si="7"/>
        <v>0.33333333333333337</v>
      </c>
      <c r="N14" s="41" t="str">
        <f t="shared" si="7"/>
        <v>Н</v>
      </c>
      <c r="O14" s="41" t="str">
        <f t="shared" si="7"/>
        <v>Н</v>
      </c>
      <c r="P14" s="41">
        <f t="shared" si="7"/>
        <v>0.33333333333333337</v>
      </c>
      <c r="Q14" s="41">
        <f t="shared" si="7"/>
        <v>0.33333333333333337</v>
      </c>
      <c r="R14" s="41">
        <f t="shared" si="7"/>
        <v>0.33333333333333337</v>
      </c>
      <c r="S14" s="41">
        <f t="shared" si="7"/>
        <v>0.33333333333333337</v>
      </c>
      <c r="T14" s="41">
        <f t="shared" si="7"/>
        <v>0.33333333333333337</v>
      </c>
      <c r="U14" s="41" t="str">
        <f t="shared" si="7"/>
        <v>Н</v>
      </c>
      <c r="V14" s="41" t="str">
        <f t="shared" si="7"/>
        <v>Н</v>
      </c>
      <c r="W14" s="41">
        <f t="shared" si="7"/>
        <v>0.33333333333333337</v>
      </c>
      <c r="X14" s="41">
        <f t="shared" si="7"/>
        <v>0.33333333333333337</v>
      </c>
      <c r="Y14" s="41">
        <f t="shared" si="7"/>
        <v>0.33333333333333337</v>
      </c>
      <c r="Z14" s="41">
        <f t="shared" si="7"/>
        <v>0.33333333333333337</v>
      </c>
      <c r="AA14" s="41">
        <f t="shared" si="7"/>
        <v>0.33333333333333337</v>
      </c>
      <c r="AB14" s="41" t="str">
        <f t="shared" si="7"/>
        <v>Н</v>
      </c>
      <c r="AC14" s="41" t="str">
        <f t="shared" si="7"/>
        <v>Н</v>
      </c>
      <c r="AD14" s="41">
        <f t="shared" si="7"/>
        <v>0.33333333333333337</v>
      </c>
      <c r="AE14" s="41">
        <f t="shared" si="7"/>
        <v>0.33333333333333337</v>
      </c>
      <c r="AF14" s="41">
        <f t="shared" si="7"/>
        <v>0.33333333333333337</v>
      </c>
      <c r="AG14" s="42">
        <f t="shared" si="7"/>
        <v>0.33333333333333337</v>
      </c>
      <c r="AH14" s="46">
        <f>AI14/8</f>
        <v>22.999999999999993</v>
      </c>
      <c r="AI14" s="46">
        <f>SUM(C14:AG14)*24</f>
        <v>183.99999999999994</v>
      </c>
      <c r="AJ14" s="44" t="s">
        <v>41</v>
      </c>
    </row>
    <row r="15" spans="1:36" ht="13.2" x14ac:dyDescent="0.25">
      <c r="A15" s="66">
        <v>3</v>
      </c>
      <c r="B15" s="67">
        <f>IF(ISERROR(HLOOKUP($J$5,Структура!$A$3:$G$100,A15+1,0)),"",HLOOKUP($J$5,Структура!$A$3:$G$100,A15+1,0))</f>
        <v>0</v>
      </c>
      <c r="C15" s="24">
        <f t="shared" ref="C15:AG15" si="8">IF(C$8=0,"Все",IF(ISNA(VLOOKUP(C$8,ДниИскл,1,0)),IF(WEEKDAY(C$8,2)=6,"Сб",IF(WEEKDAY(C$8,2)=7,"Вс",$C$4)),IF(VLOOKUP(C$8,ДниИскл,2,0)="Р",$C$4,VLOOKUP(C$8,ДниИскл,2,0))))</f>
        <v>0.39583333333333331</v>
      </c>
      <c r="D15" s="24">
        <f t="shared" si="8"/>
        <v>0.39583333333333331</v>
      </c>
      <c r="E15" s="24">
        <f t="shared" si="8"/>
        <v>0.39583333333333331</v>
      </c>
      <c r="F15" s="24">
        <f t="shared" si="8"/>
        <v>0.39583333333333331</v>
      </c>
      <c r="G15" s="24" t="str">
        <f t="shared" si="8"/>
        <v>Сб</v>
      </c>
      <c r="H15" s="24" t="str">
        <f t="shared" si="8"/>
        <v>Вс</v>
      </c>
      <c r="I15" s="24">
        <f t="shared" si="8"/>
        <v>0.39583333333333331</v>
      </c>
      <c r="J15" s="24">
        <f t="shared" si="8"/>
        <v>0.39583333333333331</v>
      </c>
      <c r="K15" s="24">
        <f t="shared" si="8"/>
        <v>0.39583333333333331</v>
      </c>
      <c r="L15" s="24">
        <f t="shared" si="8"/>
        <v>0.39583333333333331</v>
      </c>
      <c r="M15" s="24">
        <f t="shared" si="8"/>
        <v>0.39583333333333331</v>
      </c>
      <c r="N15" s="24" t="str">
        <f t="shared" si="8"/>
        <v>Сб</v>
      </c>
      <c r="O15" s="24" t="str">
        <f t="shared" si="8"/>
        <v>Вс</v>
      </c>
      <c r="P15" s="24">
        <f t="shared" si="8"/>
        <v>0.39583333333333331</v>
      </c>
      <c r="Q15" s="24">
        <f t="shared" si="8"/>
        <v>0.39583333333333331</v>
      </c>
      <c r="R15" s="24">
        <f t="shared" si="8"/>
        <v>0.39583333333333331</v>
      </c>
      <c r="S15" s="24">
        <f t="shared" si="8"/>
        <v>0.39583333333333331</v>
      </c>
      <c r="T15" s="24">
        <f t="shared" si="8"/>
        <v>0.39583333333333331</v>
      </c>
      <c r="U15" s="24" t="str">
        <f t="shared" si="8"/>
        <v>Сб</v>
      </c>
      <c r="V15" s="24" t="str">
        <f t="shared" si="8"/>
        <v>Вс</v>
      </c>
      <c r="W15" s="24">
        <f t="shared" si="8"/>
        <v>0.39583333333333331</v>
      </c>
      <c r="X15" s="24">
        <f t="shared" si="8"/>
        <v>0.39583333333333331</v>
      </c>
      <c r="Y15" s="24">
        <f t="shared" si="8"/>
        <v>0.39583333333333331</v>
      </c>
      <c r="Z15" s="24">
        <f t="shared" si="8"/>
        <v>0.39583333333333331</v>
      </c>
      <c r="AA15" s="24">
        <f t="shared" si="8"/>
        <v>0.39583333333333331</v>
      </c>
      <c r="AB15" s="24" t="str">
        <f t="shared" si="8"/>
        <v>Сб</v>
      </c>
      <c r="AC15" s="24" t="str">
        <f t="shared" si="8"/>
        <v>Вс</v>
      </c>
      <c r="AD15" s="24">
        <f t="shared" si="8"/>
        <v>0.39583333333333331</v>
      </c>
      <c r="AE15" s="24">
        <f t="shared" si="8"/>
        <v>0.39583333333333331</v>
      </c>
      <c r="AF15" s="24">
        <f t="shared" si="8"/>
        <v>0.39583333333333331</v>
      </c>
      <c r="AG15" s="39">
        <f t="shared" si="8"/>
        <v>0.39583333333333331</v>
      </c>
      <c r="AH15" s="47">
        <f>COUNTIF(C15:AG15,"&gt;0")</f>
        <v>23</v>
      </c>
      <c r="AI15" s="47">
        <f>AH15*8</f>
        <v>184</v>
      </c>
      <c r="AJ15" s="43" t="s">
        <v>40</v>
      </c>
    </row>
    <row r="16" spans="1:36" ht="19.2" x14ac:dyDescent="0.25">
      <c r="A16" s="66"/>
      <c r="B16" s="68"/>
      <c r="C16" s="24">
        <f t="shared" ref="C16:AG16" si="9">IF(C$8=0,"Все",IF(ISNA(VLOOKUP(C$8,ДниИскл,1,0)),IF(WEEKDAY(C$8,2)=6,"Сб",IF(WEEKDAY(C$8,2)=7,"Вс",$C$5)),IF(VLOOKUP(C$8,ДниИскл,2,0)="Р",$C$5,VLOOKUP(C$8,ДниИскл,2,0))))</f>
        <v>0.77083333333333337</v>
      </c>
      <c r="D16" s="24">
        <f t="shared" si="9"/>
        <v>0.77083333333333337</v>
      </c>
      <c r="E16" s="24">
        <f t="shared" si="9"/>
        <v>0.77083333333333337</v>
      </c>
      <c r="F16" s="24">
        <f t="shared" si="9"/>
        <v>0.77083333333333337</v>
      </c>
      <c r="G16" s="24" t="str">
        <f t="shared" si="9"/>
        <v>Сб</v>
      </c>
      <c r="H16" s="24" t="str">
        <f t="shared" si="9"/>
        <v>Вс</v>
      </c>
      <c r="I16" s="24">
        <f t="shared" si="9"/>
        <v>0.77083333333333337</v>
      </c>
      <c r="J16" s="24">
        <f t="shared" si="9"/>
        <v>0.77083333333333337</v>
      </c>
      <c r="K16" s="24">
        <f t="shared" si="9"/>
        <v>0.77083333333333337</v>
      </c>
      <c r="L16" s="24">
        <f t="shared" si="9"/>
        <v>0.77083333333333337</v>
      </c>
      <c r="M16" s="24">
        <f t="shared" si="9"/>
        <v>0.77083333333333337</v>
      </c>
      <c r="N16" s="24" t="str">
        <f t="shared" si="9"/>
        <v>Сб</v>
      </c>
      <c r="O16" s="24" t="str">
        <f t="shared" si="9"/>
        <v>Вс</v>
      </c>
      <c r="P16" s="24">
        <f t="shared" si="9"/>
        <v>0.77083333333333337</v>
      </c>
      <c r="Q16" s="24">
        <f t="shared" si="9"/>
        <v>0.77083333333333337</v>
      </c>
      <c r="R16" s="24">
        <f t="shared" si="9"/>
        <v>0.77083333333333337</v>
      </c>
      <c r="S16" s="24">
        <f t="shared" si="9"/>
        <v>0.77083333333333337</v>
      </c>
      <c r="T16" s="24">
        <f t="shared" si="9"/>
        <v>0.77083333333333337</v>
      </c>
      <c r="U16" s="24" t="str">
        <f t="shared" si="9"/>
        <v>Сб</v>
      </c>
      <c r="V16" s="24" t="str">
        <f t="shared" si="9"/>
        <v>Вс</v>
      </c>
      <c r="W16" s="24">
        <f t="shared" si="9"/>
        <v>0.77083333333333337</v>
      </c>
      <c r="X16" s="24">
        <f t="shared" si="9"/>
        <v>0.77083333333333337</v>
      </c>
      <c r="Y16" s="24">
        <f t="shared" si="9"/>
        <v>0.77083333333333337</v>
      </c>
      <c r="Z16" s="24">
        <f t="shared" si="9"/>
        <v>0.77083333333333337</v>
      </c>
      <c r="AA16" s="24">
        <f t="shared" si="9"/>
        <v>0.77083333333333337</v>
      </c>
      <c r="AB16" s="24" t="str">
        <f t="shared" si="9"/>
        <v>Сб</v>
      </c>
      <c r="AC16" s="24" t="str">
        <f t="shared" si="9"/>
        <v>Вс</v>
      </c>
      <c r="AD16" s="24">
        <f t="shared" si="9"/>
        <v>0.77083333333333337</v>
      </c>
      <c r="AE16" s="24">
        <f t="shared" si="9"/>
        <v>0.77083333333333337</v>
      </c>
      <c r="AF16" s="24">
        <f t="shared" si="9"/>
        <v>0.77083333333333337</v>
      </c>
      <c r="AG16" s="39">
        <f t="shared" si="9"/>
        <v>0.77083333333333337</v>
      </c>
      <c r="AH16" s="36">
        <f>AH17-AH15</f>
        <v>0</v>
      </c>
      <c r="AI16" s="36">
        <f>AI17-AI15</f>
        <v>0</v>
      </c>
      <c r="AJ16" s="43" t="s">
        <v>43</v>
      </c>
    </row>
    <row r="17" spans="1:36" ht="14.25" customHeight="1" thickBot="1" x14ac:dyDescent="0.3">
      <c r="A17" s="66"/>
      <c r="B17" s="69"/>
      <c r="C17" s="41">
        <f t="shared" ref="C17:AG17" si="10">IF(ISNUMBER(C15),C16-C15-TIMEVALUE("1:00"),"Н")</f>
        <v>0.33333333333333337</v>
      </c>
      <c r="D17" s="41">
        <f t="shared" si="10"/>
        <v>0.33333333333333337</v>
      </c>
      <c r="E17" s="41">
        <f t="shared" si="10"/>
        <v>0.33333333333333337</v>
      </c>
      <c r="F17" s="41">
        <f t="shared" si="10"/>
        <v>0.33333333333333337</v>
      </c>
      <c r="G17" s="41" t="str">
        <f t="shared" si="10"/>
        <v>Н</v>
      </c>
      <c r="H17" s="41" t="str">
        <f t="shared" si="10"/>
        <v>Н</v>
      </c>
      <c r="I17" s="41">
        <f t="shared" si="10"/>
        <v>0.33333333333333337</v>
      </c>
      <c r="J17" s="41">
        <f t="shared" si="10"/>
        <v>0.33333333333333337</v>
      </c>
      <c r="K17" s="41">
        <f t="shared" si="10"/>
        <v>0.33333333333333337</v>
      </c>
      <c r="L17" s="41">
        <f t="shared" si="10"/>
        <v>0.33333333333333337</v>
      </c>
      <c r="M17" s="41">
        <f t="shared" si="10"/>
        <v>0.33333333333333337</v>
      </c>
      <c r="N17" s="41" t="str">
        <f t="shared" si="10"/>
        <v>Н</v>
      </c>
      <c r="O17" s="41" t="str">
        <f t="shared" si="10"/>
        <v>Н</v>
      </c>
      <c r="P17" s="41">
        <f t="shared" si="10"/>
        <v>0.33333333333333337</v>
      </c>
      <c r="Q17" s="41">
        <f t="shared" si="10"/>
        <v>0.33333333333333337</v>
      </c>
      <c r="R17" s="41">
        <f t="shared" si="10"/>
        <v>0.33333333333333337</v>
      </c>
      <c r="S17" s="41">
        <f t="shared" si="10"/>
        <v>0.33333333333333337</v>
      </c>
      <c r="T17" s="41">
        <f t="shared" si="10"/>
        <v>0.33333333333333337</v>
      </c>
      <c r="U17" s="41" t="str">
        <f t="shared" si="10"/>
        <v>Н</v>
      </c>
      <c r="V17" s="41" t="str">
        <f t="shared" si="10"/>
        <v>Н</v>
      </c>
      <c r="W17" s="41">
        <f t="shared" si="10"/>
        <v>0.33333333333333337</v>
      </c>
      <c r="X17" s="41">
        <f t="shared" si="10"/>
        <v>0.33333333333333337</v>
      </c>
      <c r="Y17" s="41">
        <f t="shared" si="10"/>
        <v>0.33333333333333337</v>
      </c>
      <c r="Z17" s="41">
        <f t="shared" si="10"/>
        <v>0.33333333333333337</v>
      </c>
      <c r="AA17" s="41">
        <f t="shared" si="10"/>
        <v>0.33333333333333337</v>
      </c>
      <c r="AB17" s="41" t="str">
        <f t="shared" si="10"/>
        <v>Н</v>
      </c>
      <c r="AC17" s="41" t="str">
        <f t="shared" si="10"/>
        <v>Н</v>
      </c>
      <c r="AD17" s="41">
        <f t="shared" si="10"/>
        <v>0.33333333333333337</v>
      </c>
      <c r="AE17" s="41">
        <f t="shared" si="10"/>
        <v>0.33333333333333337</v>
      </c>
      <c r="AF17" s="41">
        <f t="shared" si="10"/>
        <v>0.33333333333333337</v>
      </c>
      <c r="AG17" s="42">
        <f t="shared" si="10"/>
        <v>0.33333333333333337</v>
      </c>
      <c r="AH17" s="46">
        <f>AI17/8</f>
        <v>22.999999999999993</v>
      </c>
      <c r="AI17" s="46">
        <f>SUM(C17:AG17)*24</f>
        <v>183.99999999999994</v>
      </c>
      <c r="AJ17" s="44" t="s">
        <v>41</v>
      </c>
    </row>
    <row r="18" spans="1:36" ht="13.2" x14ac:dyDescent="0.25">
      <c r="A18" s="66">
        <v>4</v>
      </c>
      <c r="B18" s="67">
        <f>IF(ISERROR(HLOOKUP($J$5,Структура!$A$3:$G$100,A18+1,0)),"",HLOOKUP($J$5,Структура!$A$3:$G$100,A18+1,0))</f>
        <v>0</v>
      </c>
      <c r="C18" s="24">
        <f t="shared" ref="C18:AG18" si="11">IF(C$8=0,"Все",IF(ISNA(VLOOKUP(C$8,ДниИскл,1,0)),IF(WEEKDAY(C$8,2)=6,"Сб",IF(WEEKDAY(C$8,2)=7,"Вс",$C$4)),IF(VLOOKUP(C$8,ДниИскл,2,0)="Р",$C$4,VLOOKUP(C$8,ДниИскл,2,0))))</f>
        <v>0.39583333333333331</v>
      </c>
      <c r="D18" s="24">
        <f t="shared" si="11"/>
        <v>0.39583333333333331</v>
      </c>
      <c r="E18" s="24">
        <f t="shared" si="11"/>
        <v>0.39583333333333331</v>
      </c>
      <c r="F18" s="24">
        <f t="shared" si="11"/>
        <v>0.39583333333333331</v>
      </c>
      <c r="G18" s="24" t="str">
        <f t="shared" si="11"/>
        <v>Сб</v>
      </c>
      <c r="H18" s="24" t="str">
        <f t="shared" si="11"/>
        <v>Вс</v>
      </c>
      <c r="I18" s="24">
        <f t="shared" si="11"/>
        <v>0.39583333333333331</v>
      </c>
      <c r="J18" s="24">
        <f t="shared" si="11"/>
        <v>0.39583333333333331</v>
      </c>
      <c r="K18" s="24">
        <f t="shared" si="11"/>
        <v>0.39583333333333331</v>
      </c>
      <c r="L18" s="24">
        <f t="shared" si="11"/>
        <v>0.39583333333333331</v>
      </c>
      <c r="M18" s="24">
        <f t="shared" si="11"/>
        <v>0.39583333333333331</v>
      </c>
      <c r="N18" s="24" t="str">
        <f t="shared" si="11"/>
        <v>Сб</v>
      </c>
      <c r="O18" s="24" t="str">
        <f t="shared" si="11"/>
        <v>Вс</v>
      </c>
      <c r="P18" s="24">
        <f t="shared" si="11"/>
        <v>0.39583333333333331</v>
      </c>
      <c r="Q18" s="24">
        <f t="shared" si="11"/>
        <v>0.39583333333333331</v>
      </c>
      <c r="R18" s="24">
        <f t="shared" si="11"/>
        <v>0.39583333333333331</v>
      </c>
      <c r="S18" s="24">
        <f t="shared" si="11"/>
        <v>0.39583333333333331</v>
      </c>
      <c r="T18" s="24">
        <f t="shared" si="11"/>
        <v>0.39583333333333331</v>
      </c>
      <c r="U18" s="24" t="str">
        <f t="shared" si="11"/>
        <v>Сб</v>
      </c>
      <c r="V18" s="24" t="str">
        <f t="shared" si="11"/>
        <v>Вс</v>
      </c>
      <c r="W18" s="24">
        <f t="shared" si="11"/>
        <v>0.39583333333333331</v>
      </c>
      <c r="X18" s="24">
        <f t="shared" si="11"/>
        <v>0.39583333333333331</v>
      </c>
      <c r="Y18" s="24">
        <f t="shared" si="11"/>
        <v>0.39583333333333331</v>
      </c>
      <c r="Z18" s="24">
        <f t="shared" si="11"/>
        <v>0.39583333333333331</v>
      </c>
      <c r="AA18" s="24">
        <f t="shared" si="11"/>
        <v>0.39583333333333331</v>
      </c>
      <c r="AB18" s="24" t="str">
        <f t="shared" si="11"/>
        <v>Сб</v>
      </c>
      <c r="AC18" s="24" t="str">
        <f t="shared" si="11"/>
        <v>Вс</v>
      </c>
      <c r="AD18" s="24">
        <f t="shared" si="11"/>
        <v>0.39583333333333331</v>
      </c>
      <c r="AE18" s="24">
        <f t="shared" si="11"/>
        <v>0.39583333333333331</v>
      </c>
      <c r="AF18" s="24">
        <f t="shared" si="11"/>
        <v>0.39583333333333331</v>
      </c>
      <c r="AG18" s="39">
        <f t="shared" si="11"/>
        <v>0.39583333333333331</v>
      </c>
      <c r="AH18" s="47">
        <f>COUNTIF(C18:AG18,"&gt;0")</f>
        <v>23</v>
      </c>
      <c r="AI18" s="47">
        <f>AH18*8</f>
        <v>184</v>
      </c>
      <c r="AJ18" s="43" t="s">
        <v>40</v>
      </c>
    </row>
    <row r="19" spans="1:36" ht="19.2" x14ac:dyDescent="0.25">
      <c r="A19" s="66"/>
      <c r="B19" s="68"/>
      <c r="C19" s="24">
        <f t="shared" ref="C19:AG19" si="12">IF(C$8=0,"Все",IF(ISNA(VLOOKUP(C$8,ДниИскл,1,0)),IF(WEEKDAY(C$8,2)=6,"Сб",IF(WEEKDAY(C$8,2)=7,"Вс",$C$5)),IF(VLOOKUP(C$8,ДниИскл,2,0)="Р",$C$5,VLOOKUP(C$8,ДниИскл,2,0))))</f>
        <v>0.77083333333333337</v>
      </c>
      <c r="D19" s="24">
        <f t="shared" si="12"/>
        <v>0.77083333333333337</v>
      </c>
      <c r="E19" s="24">
        <f t="shared" si="12"/>
        <v>0.77083333333333337</v>
      </c>
      <c r="F19" s="24">
        <f t="shared" si="12"/>
        <v>0.77083333333333337</v>
      </c>
      <c r="G19" s="24" t="str">
        <f t="shared" si="12"/>
        <v>Сб</v>
      </c>
      <c r="H19" s="24" t="str">
        <f t="shared" si="12"/>
        <v>Вс</v>
      </c>
      <c r="I19" s="24">
        <f t="shared" si="12"/>
        <v>0.77083333333333337</v>
      </c>
      <c r="J19" s="24">
        <f t="shared" si="12"/>
        <v>0.77083333333333337</v>
      </c>
      <c r="K19" s="24">
        <f t="shared" si="12"/>
        <v>0.77083333333333337</v>
      </c>
      <c r="L19" s="24">
        <f t="shared" si="12"/>
        <v>0.77083333333333337</v>
      </c>
      <c r="M19" s="24">
        <f t="shared" si="12"/>
        <v>0.77083333333333337</v>
      </c>
      <c r="N19" s="24" t="str">
        <f t="shared" si="12"/>
        <v>Сб</v>
      </c>
      <c r="O19" s="24" t="str">
        <f t="shared" si="12"/>
        <v>Вс</v>
      </c>
      <c r="P19" s="24">
        <f t="shared" si="12"/>
        <v>0.77083333333333337</v>
      </c>
      <c r="Q19" s="24">
        <f t="shared" si="12"/>
        <v>0.77083333333333337</v>
      </c>
      <c r="R19" s="24">
        <f t="shared" si="12"/>
        <v>0.77083333333333337</v>
      </c>
      <c r="S19" s="24">
        <f t="shared" si="12"/>
        <v>0.77083333333333337</v>
      </c>
      <c r="T19" s="24">
        <f t="shared" si="12"/>
        <v>0.77083333333333337</v>
      </c>
      <c r="U19" s="24" t="str">
        <f t="shared" si="12"/>
        <v>Сб</v>
      </c>
      <c r="V19" s="24" t="str">
        <f t="shared" si="12"/>
        <v>Вс</v>
      </c>
      <c r="W19" s="24">
        <f t="shared" si="12"/>
        <v>0.77083333333333337</v>
      </c>
      <c r="X19" s="24">
        <f t="shared" si="12"/>
        <v>0.77083333333333337</v>
      </c>
      <c r="Y19" s="24">
        <f t="shared" si="12"/>
        <v>0.77083333333333337</v>
      </c>
      <c r="Z19" s="24">
        <f t="shared" si="12"/>
        <v>0.77083333333333337</v>
      </c>
      <c r="AA19" s="24">
        <f t="shared" si="12"/>
        <v>0.77083333333333337</v>
      </c>
      <c r="AB19" s="24" t="str">
        <f t="shared" si="12"/>
        <v>Сб</v>
      </c>
      <c r="AC19" s="24" t="str">
        <f t="shared" si="12"/>
        <v>Вс</v>
      </c>
      <c r="AD19" s="24">
        <f t="shared" si="12"/>
        <v>0.77083333333333337</v>
      </c>
      <c r="AE19" s="24">
        <f t="shared" si="12"/>
        <v>0.77083333333333337</v>
      </c>
      <c r="AF19" s="24">
        <f t="shared" si="12"/>
        <v>0.77083333333333337</v>
      </c>
      <c r="AG19" s="39">
        <f t="shared" si="12"/>
        <v>0.77083333333333337</v>
      </c>
      <c r="AH19" s="36">
        <f>AH20-AH18</f>
        <v>0</v>
      </c>
      <c r="AI19" s="36">
        <f>AI20-AI18</f>
        <v>0</v>
      </c>
      <c r="AJ19" s="43" t="s">
        <v>43</v>
      </c>
    </row>
    <row r="20" spans="1:36" ht="14.25" customHeight="1" thickBot="1" x14ac:dyDescent="0.3">
      <c r="A20" s="66"/>
      <c r="B20" s="69"/>
      <c r="C20" s="41">
        <f t="shared" ref="C20:AG20" si="13">IF(ISNUMBER(C18),C19-C18-TIMEVALUE("1:00"),"Н")</f>
        <v>0.33333333333333337</v>
      </c>
      <c r="D20" s="41">
        <f t="shared" si="13"/>
        <v>0.33333333333333337</v>
      </c>
      <c r="E20" s="41">
        <f t="shared" si="13"/>
        <v>0.33333333333333337</v>
      </c>
      <c r="F20" s="41">
        <f t="shared" si="13"/>
        <v>0.33333333333333337</v>
      </c>
      <c r="G20" s="41" t="str">
        <f t="shared" si="13"/>
        <v>Н</v>
      </c>
      <c r="H20" s="41" t="str">
        <f t="shared" si="13"/>
        <v>Н</v>
      </c>
      <c r="I20" s="41">
        <f t="shared" si="13"/>
        <v>0.33333333333333337</v>
      </c>
      <c r="J20" s="41">
        <f t="shared" si="13"/>
        <v>0.33333333333333337</v>
      </c>
      <c r="K20" s="41">
        <f t="shared" si="13"/>
        <v>0.33333333333333337</v>
      </c>
      <c r="L20" s="41">
        <f t="shared" si="13"/>
        <v>0.33333333333333337</v>
      </c>
      <c r="M20" s="41">
        <f t="shared" si="13"/>
        <v>0.33333333333333337</v>
      </c>
      <c r="N20" s="41" t="str">
        <f t="shared" si="13"/>
        <v>Н</v>
      </c>
      <c r="O20" s="41" t="str">
        <f t="shared" si="13"/>
        <v>Н</v>
      </c>
      <c r="P20" s="41">
        <f t="shared" si="13"/>
        <v>0.33333333333333337</v>
      </c>
      <c r="Q20" s="41">
        <f t="shared" si="13"/>
        <v>0.33333333333333337</v>
      </c>
      <c r="R20" s="41">
        <f t="shared" si="13"/>
        <v>0.33333333333333337</v>
      </c>
      <c r="S20" s="41">
        <f t="shared" si="13"/>
        <v>0.33333333333333337</v>
      </c>
      <c r="T20" s="41">
        <f t="shared" si="13"/>
        <v>0.33333333333333337</v>
      </c>
      <c r="U20" s="41" t="str">
        <f t="shared" si="13"/>
        <v>Н</v>
      </c>
      <c r="V20" s="41" t="str">
        <f t="shared" si="13"/>
        <v>Н</v>
      </c>
      <c r="W20" s="41">
        <f t="shared" si="13"/>
        <v>0.33333333333333337</v>
      </c>
      <c r="X20" s="41">
        <f t="shared" si="13"/>
        <v>0.33333333333333337</v>
      </c>
      <c r="Y20" s="41">
        <f t="shared" si="13"/>
        <v>0.33333333333333337</v>
      </c>
      <c r="Z20" s="41">
        <f t="shared" si="13"/>
        <v>0.33333333333333337</v>
      </c>
      <c r="AA20" s="41">
        <f t="shared" si="13"/>
        <v>0.33333333333333337</v>
      </c>
      <c r="AB20" s="41" t="str">
        <f t="shared" si="13"/>
        <v>Н</v>
      </c>
      <c r="AC20" s="41" t="str">
        <f t="shared" si="13"/>
        <v>Н</v>
      </c>
      <c r="AD20" s="41">
        <f t="shared" si="13"/>
        <v>0.33333333333333337</v>
      </c>
      <c r="AE20" s="41">
        <f t="shared" si="13"/>
        <v>0.33333333333333337</v>
      </c>
      <c r="AF20" s="41">
        <f t="shared" si="13"/>
        <v>0.33333333333333337</v>
      </c>
      <c r="AG20" s="42">
        <f t="shared" si="13"/>
        <v>0.33333333333333337</v>
      </c>
      <c r="AH20" s="46">
        <f>AI20/8</f>
        <v>22.999999999999993</v>
      </c>
      <c r="AI20" s="46">
        <f>SUM(C20:AG20)*24</f>
        <v>183.99999999999994</v>
      </c>
      <c r="AJ20" s="44" t="s">
        <v>41</v>
      </c>
    </row>
    <row r="21" spans="1:36" ht="13.2" x14ac:dyDescent="0.25">
      <c r="A21" s="66">
        <v>5</v>
      </c>
      <c r="B21" s="67">
        <f>IF(ISERROR(HLOOKUP($J$5,Структура!$A$3:$G$100,A21+1,0)),"",HLOOKUP($J$5,Структура!$A$3:$G$100,A21+1,0))</f>
        <v>0</v>
      </c>
      <c r="C21" s="24">
        <f t="shared" ref="C21:AG21" si="14">IF(C$8=0,"Все",IF(ISNA(VLOOKUP(C$8,ДниИскл,1,0)),IF(WEEKDAY(C$8,2)=6,"Сб",IF(WEEKDAY(C$8,2)=7,"Вс",$C$4)),IF(VLOOKUP(C$8,ДниИскл,2,0)="Р",$C$4,VLOOKUP(C$8,ДниИскл,2,0))))</f>
        <v>0.39583333333333331</v>
      </c>
      <c r="D21" s="24">
        <f t="shared" si="14"/>
        <v>0.39583333333333331</v>
      </c>
      <c r="E21" s="24">
        <f t="shared" si="14"/>
        <v>0.39583333333333331</v>
      </c>
      <c r="F21" s="24">
        <f t="shared" si="14"/>
        <v>0.39583333333333331</v>
      </c>
      <c r="G21" s="24" t="str">
        <f t="shared" si="14"/>
        <v>Сб</v>
      </c>
      <c r="H21" s="24" t="str">
        <f t="shared" si="14"/>
        <v>Вс</v>
      </c>
      <c r="I21" s="24">
        <f t="shared" si="14"/>
        <v>0.39583333333333331</v>
      </c>
      <c r="J21" s="24">
        <f t="shared" si="14"/>
        <v>0.39583333333333331</v>
      </c>
      <c r="K21" s="24">
        <f t="shared" si="14"/>
        <v>0.39583333333333331</v>
      </c>
      <c r="L21" s="24">
        <f t="shared" si="14"/>
        <v>0.39583333333333331</v>
      </c>
      <c r="M21" s="24">
        <f t="shared" si="14"/>
        <v>0.39583333333333331</v>
      </c>
      <c r="N21" s="24" t="str">
        <f t="shared" si="14"/>
        <v>Сб</v>
      </c>
      <c r="O21" s="24" t="str">
        <f t="shared" si="14"/>
        <v>Вс</v>
      </c>
      <c r="P21" s="24">
        <f t="shared" si="14"/>
        <v>0.39583333333333331</v>
      </c>
      <c r="Q21" s="24">
        <f t="shared" si="14"/>
        <v>0.39583333333333331</v>
      </c>
      <c r="R21" s="24">
        <f t="shared" si="14"/>
        <v>0.39583333333333331</v>
      </c>
      <c r="S21" s="24">
        <f t="shared" si="14"/>
        <v>0.39583333333333331</v>
      </c>
      <c r="T21" s="24">
        <f t="shared" si="14"/>
        <v>0.39583333333333331</v>
      </c>
      <c r="U21" s="24" t="str">
        <f t="shared" si="14"/>
        <v>Сб</v>
      </c>
      <c r="V21" s="24" t="str">
        <f t="shared" si="14"/>
        <v>Вс</v>
      </c>
      <c r="W21" s="24">
        <f t="shared" si="14"/>
        <v>0.39583333333333331</v>
      </c>
      <c r="X21" s="24">
        <f t="shared" si="14"/>
        <v>0.39583333333333331</v>
      </c>
      <c r="Y21" s="24">
        <f t="shared" si="14"/>
        <v>0.39583333333333331</v>
      </c>
      <c r="Z21" s="24">
        <f t="shared" si="14"/>
        <v>0.39583333333333331</v>
      </c>
      <c r="AA21" s="24">
        <f t="shared" si="14"/>
        <v>0.39583333333333331</v>
      </c>
      <c r="AB21" s="24" t="str">
        <f t="shared" si="14"/>
        <v>Сб</v>
      </c>
      <c r="AC21" s="24" t="str">
        <f t="shared" si="14"/>
        <v>Вс</v>
      </c>
      <c r="AD21" s="24">
        <f t="shared" si="14"/>
        <v>0.39583333333333331</v>
      </c>
      <c r="AE21" s="24">
        <f t="shared" si="14"/>
        <v>0.39583333333333331</v>
      </c>
      <c r="AF21" s="24">
        <f t="shared" si="14"/>
        <v>0.39583333333333331</v>
      </c>
      <c r="AG21" s="39">
        <f t="shared" si="14"/>
        <v>0.39583333333333331</v>
      </c>
      <c r="AH21" s="47">
        <f>COUNTIF(C21:AG21,"&gt;0")</f>
        <v>23</v>
      </c>
      <c r="AI21" s="47">
        <f>AH21*8</f>
        <v>184</v>
      </c>
      <c r="AJ21" s="43" t="s">
        <v>40</v>
      </c>
    </row>
    <row r="22" spans="1:36" ht="19.2" x14ac:dyDescent="0.25">
      <c r="A22" s="66"/>
      <c r="B22" s="68"/>
      <c r="C22" s="24">
        <f t="shared" ref="C22:AG22" si="15">IF(C$8=0,"Все",IF(ISNA(VLOOKUP(C$8,ДниИскл,1,0)),IF(WEEKDAY(C$8,2)=6,"Сб",IF(WEEKDAY(C$8,2)=7,"Вс",$C$5)),IF(VLOOKUP(C$8,ДниИскл,2,0)="Р",$C$5,VLOOKUP(C$8,ДниИскл,2,0))))</f>
        <v>0.77083333333333337</v>
      </c>
      <c r="D22" s="24">
        <f t="shared" si="15"/>
        <v>0.77083333333333337</v>
      </c>
      <c r="E22" s="24">
        <f t="shared" si="15"/>
        <v>0.77083333333333337</v>
      </c>
      <c r="F22" s="24">
        <f t="shared" si="15"/>
        <v>0.77083333333333337</v>
      </c>
      <c r="G22" s="24" t="str">
        <f t="shared" si="15"/>
        <v>Сб</v>
      </c>
      <c r="H22" s="24" t="str">
        <f t="shared" si="15"/>
        <v>Вс</v>
      </c>
      <c r="I22" s="24">
        <f t="shared" si="15"/>
        <v>0.77083333333333337</v>
      </c>
      <c r="J22" s="24">
        <f t="shared" si="15"/>
        <v>0.77083333333333337</v>
      </c>
      <c r="K22" s="24">
        <f t="shared" si="15"/>
        <v>0.77083333333333337</v>
      </c>
      <c r="L22" s="24">
        <f t="shared" si="15"/>
        <v>0.77083333333333337</v>
      </c>
      <c r="M22" s="24">
        <f t="shared" si="15"/>
        <v>0.77083333333333337</v>
      </c>
      <c r="N22" s="24" t="str">
        <f t="shared" si="15"/>
        <v>Сб</v>
      </c>
      <c r="O22" s="24" t="str">
        <f t="shared" si="15"/>
        <v>Вс</v>
      </c>
      <c r="P22" s="24">
        <f t="shared" si="15"/>
        <v>0.77083333333333337</v>
      </c>
      <c r="Q22" s="24">
        <f t="shared" si="15"/>
        <v>0.77083333333333337</v>
      </c>
      <c r="R22" s="24">
        <f t="shared" si="15"/>
        <v>0.77083333333333337</v>
      </c>
      <c r="S22" s="24">
        <f t="shared" si="15"/>
        <v>0.77083333333333337</v>
      </c>
      <c r="T22" s="24">
        <f t="shared" si="15"/>
        <v>0.77083333333333337</v>
      </c>
      <c r="U22" s="24" t="str">
        <f t="shared" si="15"/>
        <v>Сб</v>
      </c>
      <c r="V22" s="24" t="str">
        <f t="shared" si="15"/>
        <v>Вс</v>
      </c>
      <c r="W22" s="24">
        <f t="shared" si="15"/>
        <v>0.77083333333333337</v>
      </c>
      <c r="X22" s="24">
        <f t="shared" si="15"/>
        <v>0.77083333333333337</v>
      </c>
      <c r="Y22" s="24">
        <f t="shared" si="15"/>
        <v>0.77083333333333337</v>
      </c>
      <c r="Z22" s="24">
        <f t="shared" si="15"/>
        <v>0.77083333333333337</v>
      </c>
      <c r="AA22" s="24">
        <f t="shared" si="15"/>
        <v>0.77083333333333337</v>
      </c>
      <c r="AB22" s="24" t="str">
        <f t="shared" si="15"/>
        <v>Сб</v>
      </c>
      <c r="AC22" s="24" t="str">
        <f t="shared" si="15"/>
        <v>Вс</v>
      </c>
      <c r="AD22" s="24">
        <f t="shared" si="15"/>
        <v>0.77083333333333337</v>
      </c>
      <c r="AE22" s="24">
        <f t="shared" si="15"/>
        <v>0.77083333333333337</v>
      </c>
      <c r="AF22" s="24">
        <f t="shared" si="15"/>
        <v>0.77083333333333337</v>
      </c>
      <c r="AG22" s="39">
        <f t="shared" si="15"/>
        <v>0.77083333333333337</v>
      </c>
      <c r="AH22" s="36">
        <f>AH23-AH21</f>
        <v>0</v>
      </c>
      <c r="AI22" s="36">
        <f>AI23-AI21</f>
        <v>0</v>
      </c>
      <c r="AJ22" s="43" t="s">
        <v>43</v>
      </c>
    </row>
    <row r="23" spans="1:36" ht="14.25" customHeight="1" thickBot="1" x14ac:dyDescent="0.3">
      <c r="A23" s="66"/>
      <c r="B23" s="69"/>
      <c r="C23" s="41">
        <f t="shared" ref="C23:AG23" si="16">IF(ISNUMBER(C21),C22-C21-TIMEVALUE("1:00"),"Н")</f>
        <v>0.33333333333333337</v>
      </c>
      <c r="D23" s="41">
        <f t="shared" si="16"/>
        <v>0.33333333333333337</v>
      </c>
      <c r="E23" s="41">
        <f t="shared" si="16"/>
        <v>0.33333333333333337</v>
      </c>
      <c r="F23" s="41">
        <f t="shared" si="16"/>
        <v>0.33333333333333337</v>
      </c>
      <c r="G23" s="41" t="str">
        <f t="shared" si="16"/>
        <v>Н</v>
      </c>
      <c r="H23" s="41" t="str">
        <f t="shared" si="16"/>
        <v>Н</v>
      </c>
      <c r="I23" s="41">
        <f t="shared" si="16"/>
        <v>0.33333333333333337</v>
      </c>
      <c r="J23" s="41">
        <f t="shared" si="16"/>
        <v>0.33333333333333337</v>
      </c>
      <c r="K23" s="41">
        <f t="shared" si="16"/>
        <v>0.33333333333333337</v>
      </c>
      <c r="L23" s="41">
        <f t="shared" si="16"/>
        <v>0.33333333333333337</v>
      </c>
      <c r="M23" s="41">
        <f t="shared" si="16"/>
        <v>0.33333333333333337</v>
      </c>
      <c r="N23" s="41" t="str">
        <f t="shared" si="16"/>
        <v>Н</v>
      </c>
      <c r="O23" s="41" t="str">
        <f t="shared" si="16"/>
        <v>Н</v>
      </c>
      <c r="P23" s="41">
        <f t="shared" si="16"/>
        <v>0.33333333333333337</v>
      </c>
      <c r="Q23" s="41">
        <f t="shared" si="16"/>
        <v>0.33333333333333337</v>
      </c>
      <c r="R23" s="41">
        <f t="shared" si="16"/>
        <v>0.33333333333333337</v>
      </c>
      <c r="S23" s="41">
        <f t="shared" si="16"/>
        <v>0.33333333333333337</v>
      </c>
      <c r="T23" s="41">
        <f t="shared" si="16"/>
        <v>0.33333333333333337</v>
      </c>
      <c r="U23" s="41" t="str">
        <f t="shared" si="16"/>
        <v>Н</v>
      </c>
      <c r="V23" s="41" t="str">
        <f t="shared" si="16"/>
        <v>Н</v>
      </c>
      <c r="W23" s="41">
        <f t="shared" si="16"/>
        <v>0.33333333333333337</v>
      </c>
      <c r="X23" s="41">
        <f t="shared" si="16"/>
        <v>0.33333333333333337</v>
      </c>
      <c r="Y23" s="41">
        <f t="shared" si="16"/>
        <v>0.33333333333333337</v>
      </c>
      <c r="Z23" s="41">
        <f t="shared" si="16"/>
        <v>0.33333333333333337</v>
      </c>
      <c r="AA23" s="41">
        <f t="shared" si="16"/>
        <v>0.33333333333333337</v>
      </c>
      <c r="AB23" s="41" t="str">
        <f t="shared" si="16"/>
        <v>Н</v>
      </c>
      <c r="AC23" s="41" t="str">
        <f t="shared" si="16"/>
        <v>Н</v>
      </c>
      <c r="AD23" s="41">
        <f t="shared" si="16"/>
        <v>0.33333333333333337</v>
      </c>
      <c r="AE23" s="41">
        <f t="shared" si="16"/>
        <v>0.33333333333333337</v>
      </c>
      <c r="AF23" s="41">
        <f t="shared" si="16"/>
        <v>0.33333333333333337</v>
      </c>
      <c r="AG23" s="42">
        <f t="shared" si="16"/>
        <v>0.33333333333333337</v>
      </c>
      <c r="AH23" s="46">
        <f>AI23/8</f>
        <v>22.999999999999993</v>
      </c>
      <c r="AI23" s="46">
        <f>SUM(C23:AG23)*24</f>
        <v>183.99999999999994</v>
      </c>
      <c r="AJ23" s="44" t="s">
        <v>41</v>
      </c>
    </row>
    <row r="24" spans="1:36" ht="13.2" x14ac:dyDescent="0.25">
      <c r="A24" s="66">
        <v>6</v>
      </c>
      <c r="B24" s="67">
        <f>IF(ISERROR(HLOOKUP($J$5,Структура!$A$3:$G$100,A24+1,0)),"",HLOOKUP($J$5,Структура!$A$3:$G$100,A24+1,0))</f>
        <v>0</v>
      </c>
      <c r="C24" s="24">
        <f t="shared" ref="C24:R24" si="17">IF(C$8=0,"Все",IF(ISNA(VLOOKUP(C$8,ДниИскл,1,0)),IF(WEEKDAY(C$8,2)=6,"Сб",IF(WEEKDAY(C$8,2)=7,"Вс",$C$4)),IF(VLOOKUP(C$8,ДниИскл,2,0)="Р",$C$4,VLOOKUP(C$8,ДниИскл,2,0))))</f>
        <v>0.39583333333333331</v>
      </c>
      <c r="D24" s="24">
        <f t="shared" si="17"/>
        <v>0.39583333333333331</v>
      </c>
      <c r="E24" s="24">
        <f t="shared" si="17"/>
        <v>0.39583333333333331</v>
      </c>
      <c r="F24" s="24">
        <f t="shared" si="17"/>
        <v>0.39583333333333331</v>
      </c>
      <c r="G24" s="24" t="str">
        <f t="shared" si="17"/>
        <v>Сб</v>
      </c>
      <c r="H24" s="24" t="str">
        <f t="shared" si="17"/>
        <v>Вс</v>
      </c>
      <c r="I24" s="24">
        <f t="shared" si="17"/>
        <v>0.39583333333333331</v>
      </c>
      <c r="J24" s="24">
        <f t="shared" si="17"/>
        <v>0.39583333333333331</v>
      </c>
      <c r="K24" s="24">
        <f t="shared" si="17"/>
        <v>0.39583333333333331</v>
      </c>
      <c r="L24" s="24">
        <f t="shared" si="17"/>
        <v>0.39583333333333331</v>
      </c>
      <c r="M24" s="24">
        <f t="shared" si="17"/>
        <v>0.39583333333333331</v>
      </c>
      <c r="N24" s="24" t="str">
        <f t="shared" si="17"/>
        <v>Сб</v>
      </c>
      <c r="O24" s="24" t="str">
        <f t="shared" si="17"/>
        <v>Вс</v>
      </c>
      <c r="P24" s="24">
        <f t="shared" si="17"/>
        <v>0.39583333333333331</v>
      </c>
      <c r="Q24" s="24">
        <f t="shared" si="17"/>
        <v>0.39583333333333331</v>
      </c>
      <c r="R24" s="24">
        <f t="shared" si="17"/>
        <v>0.39583333333333331</v>
      </c>
      <c r="S24" s="24">
        <f t="shared" ref="S24:AG24" si="18">IF(S$8=0,"Все",IF(ISNA(VLOOKUP(S$8,ДниИскл,1,0)),IF(WEEKDAY(S$8,2)=6,"Сб",IF(WEEKDAY(S$8,2)=7,"Вс",$C$4)),IF(VLOOKUP(S$8,ДниИскл,2,0)="Р",$C$4,VLOOKUP(S$8,ДниИскл,2,0))))</f>
        <v>0.39583333333333331</v>
      </c>
      <c r="T24" s="24">
        <f t="shared" si="18"/>
        <v>0.39583333333333331</v>
      </c>
      <c r="U24" s="24" t="str">
        <f t="shared" si="18"/>
        <v>Сб</v>
      </c>
      <c r="V24" s="24" t="str">
        <f t="shared" si="18"/>
        <v>Вс</v>
      </c>
      <c r="W24" s="24">
        <f t="shared" si="18"/>
        <v>0.39583333333333331</v>
      </c>
      <c r="X24" s="24">
        <f t="shared" si="18"/>
        <v>0.39583333333333331</v>
      </c>
      <c r="Y24" s="24">
        <f t="shared" si="18"/>
        <v>0.39583333333333331</v>
      </c>
      <c r="Z24" s="24">
        <f t="shared" si="18"/>
        <v>0.39583333333333331</v>
      </c>
      <c r="AA24" s="24">
        <f t="shared" si="18"/>
        <v>0.39583333333333331</v>
      </c>
      <c r="AB24" s="24" t="str">
        <f t="shared" si="18"/>
        <v>Сб</v>
      </c>
      <c r="AC24" s="24" t="str">
        <f t="shared" si="18"/>
        <v>Вс</v>
      </c>
      <c r="AD24" s="24">
        <f t="shared" si="18"/>
        <v>0.39583333333333331</v>
      </c>
      <c r="AE24" s="24">
        <f t="shared" si="18"/>
        <v>0.39583333333333331</v>
      </c>
      <c r="AF24" s="24">
        <f t="shared" si="18"/>
        <v>0.39583333333333331</v>
      </c>
      <c r="AG24" s="39">
        <f t="shared" si="18"/>
        <v>0.39583333333333331</v>
      </c>
      <c r="AH24" s="47">
        <f t="shared" ref="AH24" si="19">COUNTIF(C24:AG24,"&gt;0")</f>
        <v>23</v>
      </c>
      <c r="AI24" s="47">
        <f t="shared" ref="AI24" si="20">AH24*8</f>
        <v>184</v>
      </c>
      <c r="AJ24" s="43" t="s">
        <v>40</v>
      </c>
    </row>
    <row r="25" spans="1:36" ht="19.2" x14ac:dyDescent="0.25">
      <c r="A25" s="66"/>
      <c r="B25" s="68"/>
      <c r="C25" s="24">
        <f t="shared" ref="C25:R25" si="21">IF(C$8=0,"Все",IF(ISNA(VLOOKUP(C$8,ДниИскл,1,0)),IF(WEEKDAY(C$8,2)=6,"Сб",IF(WEEKDAY(C$8,2)=7,"Вс",$C$5)),IF(VLOOKUP(C$8,ДниИскл,2,0)="Р",$C$5,VLOOKUP(C$8,ДниИскл,2,0))))</f>
        <v>0.77083333333333337</v>
      </c>
      <c r="D25" s="24">
        <f t="shared" si="21"/>
        <v>0.77083333333333337</v>
      </c>
      <c r="E25" s="24">
        <f t="shared" si="21"/>
        <v>0.77083333333333337</v>
      </c>
      <c r="F25" s="24">
        <f t="shared" si="21"/>
        <v>0.77083333333333337</v>
      </c>
      <c r="G25" s="24" t="str">
        <f t="shared" si="21"/>
        <v>Сб</v>
      </c>
      <c r="H25" s="24" t="str">
        <f t="shared" si="21"/>
        <v>Вс</v>
      </c>
      <c r="I25" s="24">
        <f t="shared" si="21"/>
        <v>0.77083333333333337</v>
      </c>
      <c r="J25" s="24">
        <f t="shared" si="21"/>
        <v>0.77083333333333337</v>
      </c>
      <c r="K25" s="24">
        <f t="shared" si="21"/>
        <v>0.77083333333333337</v>
      </c>
      <c r="L25" s="24">
        <f t="shared" si="21"/>
        <v>0.77083333333333337</v>
      </c>
      <c r="M25" s="24">
        <f t="shared" si="21"/>
        <v>0.77083333333333337</v>
      </c>
      <c r="N25" s="24" t="str">
        <f t="shared" si="21"/>
        <v>Сб</v>
      </c>
      <c r="O25" s="24" t="str">
        <f t="shared" si="21"/>
        <v>Вс</v>
      </c>
      <c r="P25" s="24">
        <f t="shared" si="21"/>
        <v>0.77083333333333337</v>
      </c>
      <c r="Q25" s="24">
        <f t="shared" si="21"/>
        <v>0.77083333333333337</v>
      </c>
      <c r="R25" s="24">
        <f t="shared" si="21"/>
        <v>0.77083333333333337</v>
      </c>
      <c r="S25" s="24">
        <f t="shared" ref="S25:AG25" si="22">IF(S$8=0,"Все",IF(ISNA(VLOOKUP(S$8,ДниИскл,1,0)),IF(WEEKDAY(S$8,2)=6,"Сб",IF(WEEKDAY(S$8,2)=7,"Вс",$C$5)),IF(VLOOKUP(S$8,ДниИскл,2,0)="Р",$C$5,VLOOKUP(S$8,ДниИскл,2,0))))</f>
        <v>0.77083333333333337</v>
      </c>
      <c r="T25" s="24">
        <f t="shared" si="22"/>
        <v>0.77083333333333337</v>
      </c>
      <c r="U25" s="24" t="str">
        <f t="shared" si="22"/>
        <v>Сб</v>
      </c>
      <c r="V25" s="24" t="str">
        <f t="shared" si="22"/>
        <v>Вс</v>
      </c>
      <c r="W25" s="24">
        <f t="shared" si="22"/>
        <v>0.77083333333333337</v>
      </c>
      <c r="X25" s="24">
        <f t="shared" si="22"/>
        <v>0.77083333333333337</v>
      </c>
      <c r="Y25" s="24">
        <f t="shared" si="22"/>
        <v>0.77083333333333337</v>
      </c>
      <c r="Z25" s="24">
        <f t="shared" si="22"/>
        <v>0.77083333333333337</v>
      </c>
      <c r="AA25" s="24">
        <f t="shared" si="22"/>
        <v>0.77083333333333337</v>
      </c>
      <c r="AB25" s="24" t="str">
        <f t="shared" si="22"/>
        <v>Сб</v>
      </c>
      <c r="AC25" s="24" t="str">
        <f t="shared" si="22"/>
        <v>Вс</v>
      </c>
      <c r="AD25" s="24">
        <f t="shared" si="22"/>
        <v>0.77083333333333337</v>
      </c>
      <c r="AE25" s="24">
        <f t="shared" si="22"/>
        <v>0.77083333333333337</v>
      </c>
      <c r="AF25" s="24">
        <f t="shared" si="22"/>
        <v>0.77083333333333337</v>
      </c>
      <c r="AG25" s="39">
        <f t="shared" si="22"/>
        <v>0.77083333333333337</v>
      </c>
      <c r="AH25" s="36">
        <f t="shared" ref="AH25" si="23">AH26-AH24</f>
        <v>0</v>
      </c>
      <c r="AI25" s="36">
        <f t="shared" ref="AI25" si="24">AI26-AI24</f>
        <v>0</v>
      </c>
      <c r="AJ25" s="43" t="s">
        <v>43</v>
      </c>
    </row>
    <row r="26" spans="1:36" ht="19.8" thickBot="1" x14ac:dyDescent="0.3">
      <c r="A26" s="66"/>
      <c r="B26" s="69"/>
      <c r="C26" s="41">
        <f t="shared" ref="C26:AG26" si="25">IF(ISNUMBER(C24),C25-C24-TIMEVALUE("1:00"),"Н")</f>
        <v>0.33333333333333337</v>
      </c>
      <c r="D26" s="41">
        <f t="shared" si="25"/>
        <v>0.33333333333333337</v>
      </c>
      <c r="E26" s="41">
        <f t="shared" si="25"/>
        <v>0.33333333333333337</v>
      </c>
      <c r="F26" s="41">
        <f t="shared" si="25"/>
        <v>0.33333333333333337</v>
      </c>
      <c r="G26" s="41" t="str">
        <f t="shared" si="25"/>
        <v>Н</v>
      </c>
      <c r="H26" s="41" t="str">
        <f t="shared" si="25"/>
        <v>Н</v>
      </c>
      <c r="I26" s="41">
        <f t="shared" si="25"/>
        <v>0.33333333333333337</v>
      </c>
      <c r="J26" s="41">
        <f t="shared" si="25"/>
        <v>0.33333333333333337</v>
      </c>
      <c r="K26" s="41">
        <f t="shared" si="25"/>
        <v>0.33333333333333337</v>
      </c>
      <c r="L26" s="41">
        <f t="shared" si="25"/>
        <v>0.33333333333333337</v>
      </c>
      <c r="M26" s="41">
        <f t="shared" si="25"/>
        <v>0.33333333333333337</v>
      </c>
      <c r="N26" s="41" t="str">
        <f t="shared" si="25"/>
        <v>Н</v>
      </c>
      <c r="O26" s="41" t="str">
        <f t="shared" si="25"/>
        <v>Н</v>
      </c>
      <c r="P26" s="41">
        <f t="shared" si="25"/>
        <v>0.33333333333333337</v>
      </c>
      <c r="Q26" s="41">
        <f t="shared" si="25"/>
        <v>0.33333333333333337</v>
      </c>
      <c r="R26" s="41">
        <f t="shared" si="25"/>
        <v>0.33333333333333337</v>
      </c>
      <c r="S26" s="41">
        <f t="shared" si="25"/>
        <v>0.33333333333333337</v>
      </c>
      <c r="T26" s="41">
        <f t="shared" si="25"/>
        <v>0.33333333333333337</v>
      </c>
      <c r="U26" s="41" t="str">
        <f t="shared" si="25"/>
        <v>Н</v>
      </c>
      <c r="V26" s="41" t="str">
        <f t="shared" si="25"/>
        <v>Н</v>
      </c>
      <c r="W26" s="41">
        <f t="shared" si="25"/>
        <v>0.33333333333333337</v>
      </c>
      <c r="X26" s="41">
        <f t="shared" si="25"/>
        <v>0.33333333333333337</v>
      </c>
      <c r="Y26" s="41">
        <f t="shared" si="25"/>
        <v>0.33333333333333337</v>
      </c>
      <c r="Z26" s="41">
        <f t="shared" si="25"/>
        <v>0.33333333333333337</v>
      </c>
      <c r="AA26" s="41">
        <f t="shared" si="25"/>
        <v>0.33333333333333337</v>
      </c>
      <c r="AB26" s="41" t="str">
        <f t="shared" si="25"/>
        <v>Н</v>
      </c>
      <c r="AC26" s="41" t="str">
        <f t="shared" si="25"/>
        <v>Н</v>
      </c>
      <c r="AD26" s="41">
        <f t="shared" si="25"/>
        <v>0.33333333333333337</v>
      </c>
      <c r="AE26" s="41">
        <f t="shared" si="25"/>
        <v>0.33333333333333337</v>
      </c>
      <c r="AF26" s="41">
        <f t="shared" si="25"/>
        <v>0.33333333333333337</v>
      </c>
      <c r="AG26" s="42">
        <f t="shared" si="25"/>
        <v>0.33333333333333337</v>
      </c>
      <c r="AH26" s="46">
        <f t="shared" ref="AH26" si="26">AI26/8</f>
        <v>22.999999999999993</v>
      </c>
      <c r="AI26" s="46">
        <f t="shared" ref="AI26" si="27">SUM(C26:AG26)*24</f>
        <v>183.99999999999994</v>
      </c>
      <c r="AJ26" s="44" t="s">
        <v>41</v>
      </c>
    </row>
    <row r="27" spans="1:36" ht="13.2" x14ac:dyDescent="0.25">
      <c r="A27" s="66">
        <v>7</v>
      </c>
      <c r="B27" s="67">
        <f>IF(ISERROR(HLOOKUP($J$5,Структура!$A$3:$G$100,A27+1,0)),"",HLOOKUP($J$5,Структура!$A$3:$G$100,A27+1,0))</f>
        <v>0</v>
      </c>
      <c r="C27" s="24">
        <f t="shared" ref="C27:R27" si="28">IF(C$8=0,"Все",IF(ISNA(VLOOKUP(C$8,ДниИскл,1,0)),IF(WEEKDAY(C$8,2)=6,"Сб",IF(WEEKDAY(C$8,2)=7,"Вс",$C$4)),IF(VLOOKUP(C$8,ДниИскл,2,0)="Р",$C$4,VLOOKUP(C$8,ДниИскл,2,0))))</f>
        <v>0.39583333333333331</v>
      </c>
      <c r="D27" s="24">
        <f t="shared" si="28"/>
        <v>0.39583333333333331</v>
      </c>
      <c r="E27" s="24">
        <f t="shared" si="28"/>
        <v>0.39583333333333331</v>
      </c>
      <c r="F27" s="24">
        <f t="shared" si="28"/>
        <v>0.39583333333333331</v>
      </c>
      <c r="G27" s="24" t="str">
        <f t="shared" si="28"/>
        <v>Сб</v>
      </c>
      <c r="H27" s="24" t="str">
        <f t="shared" si="28"/>
        <v>Вс</v>
      </c>
      <c r="I27" s="24">
        <f t="shared" si="28"/>
        <v>0.39583333333333331</v>
      </c>
      <c r="J27" s="24">
        <f t="shared" si="28"/>
        <v>0.39583333333333331</v>
      </c>
      <c r="K27" s="24">
        <f t="shared" si="28"/>
        <v>0.39583333333333331</v>
      </c>
      <c r="L27" s="24">
        <f t="shared" si="28"/>
        <v>0.39583333333333331</v>
      </c>
      <c r="M27" s="24">
        <f t="shared" si="28"/>
        <v>0.39583333333333331</v>
      </c>
      <c r="N27" s="24" t="str">
        <f t="shared" si="28"/>
        <v>Сб</v>
      </c>
      <c r="O27" s="24" t="str">
        <f t="shared" si="28"/>
        <v>Вс</v>
      </c>
      <c r="P27" s="24">
        <f t="shared" si="28"/>
        <v>0.39583333333333331</v>
      </c>
      <c r="Q27" s="24">
        <f t="shared" si="28"/>
        <v>0.39583333333333331</v>
      </c>
      <c r="R27" s="24">
        <f t="shared" si="28"/>
        <v>0.39583333333333331</v>
      </c>
      <c r="S27" s="24">
        <f t="shared" ref="S27:AG27" si="29">IF(S$8=0,"Все",IF(ISNA(VLOOKUP(S$8,ДниИскл,1,0)),IF(WEEKDAY(S$8,2)=6,"Сб",IF(WEEKDAY(S$8,2)=7,"Вс",$C$4)),IF(VLOOKUP(S$8,ДниИскл,2,0)="Р",$C$4,VLOOKUP(S$8,ДниИскл,2,0))))</f>
        <v>0.39583333333333331</v>
      </c>
      <c r="T27" s="24">
        <f t="shared" si="29"/>
        <v>0.39583333333333331</v>
      </c>
      <c r="U27" s="24" t="str">
        <f t="shared" si="29"/>
        <v>Сб</v>
      </c>
      <c r="V27" s="24" t="str">
        <f t="shared" si="29"/>
        <v>Вс</v>
      </c>
      <c r="W27" s="24">
        <f t="shared" si="29"/>
        <v>0.39583333333333331</v>
      </c>
      <c r="X27" s="24">
        <f t="shared" si="29"/>
        <v>0.39583333333333331</v>
      </c>
      <c r="Y27" s="24">
        <f t="shared" si="29"/>
        <v>0.39583333333333331</v>
      </c>
      <c r="Z27" s="24">
        <f t="shared" si="29"/>
        <v>0.39583333333333331</v>
      </c>
      <c r="AA27" s="24">
        <f t="shared" si="29"/>
        <v>0.39583333333333331</v>
      </c>
      <c r="AB27" s="24" t="str">
        <f t="shared" si="29"/>
        <v>Сб</v>
      </c>
      <c r="AC27" s="24" t="str">
        <f t="shared" si="29"/>
        <v>Вс</v>
      </c>
      <c r="AD27" s="24">
        <f t="shared" si="29"/>
        <v>0.39583333333333331</v>
      </c>
      <c r="AE27" s="24">
        <f t="shared" si="29"/>
        <v>0.39583333333333331</v>
      </c>
      <c r="AF27" s="24">
        <f t="shared" si="29"/>
        <v>0.39583333333333331</v>
      </c>
      <c r="AG27" s="39">
        <f t="shared" si="29"/>
        <v>0.39583333333333331</v>
      </c>
      <c r="AH27" s="47">
        <f t="shared" ref="AH27" si="30">COUNTIF(C27:AG27,"&gt;0")</f>
        <v>23</v>
      </c>
      <c r="AI27" s="47">
        <f t="shared" ref="AI27" si="31">AH27*8</f>
        <v>184</v>
      </c>
      <c r="AJ27" s="43" t="s">
        <v>40</v>
      </c>
    </row>
    <row r="28" spans="1:36" ht="19.2" x14ac:dyDescent="0.25">
      <c r="A28" s="66"/>
      <c r="B28" s="68"/>
      <c r="C28" s="24">
        <f t="shared" ref="C28:R28" si="32">IF(C$8=0,"Все",IF(ISNA(VLOOKUP(C$8,ДниИскл,1,0)),IF(WEEKDAY(C$8,2)=6,"Сб",IF(WEEKDAY(C$8,2)=7,"Вс",$C$5)),IF(VLOOKUP(C$8,ДниИскл,2,0)="Р",$C$5,VLOOKUP(C$8,ДниИскл,2,0))))</f>
        <v>0.77083333333333337</v>
      </c>
      <c r="D28" s="24">
        <f t="shared" si="32"/>
        <v>0.77083333333333337</v>
      </c>
      <c r="E28" s="24">
        <f t="shared" si="32"/>
        <v>0.77083333333333337</v>
      </c>
      <c r="F28" s="24">
        <f t="shared" si="32"/>
        <v>0.77083333333333337</v>
      </c>
      <c r="G28" s="24" t="str">
        <f t="shared" si="32"/>
        <v>Сб</v>
      </c>
      <c r="H28" s="24" t="str">
        <f t="shared" si="32"/>
        <v>Вс</v>
      </c>
      <c r="I28" s="24">
        <f t="shared" si="32"/>
        <v>0.77083333333333337</v>
      </c>
      <c r="J28" s="24">
        <f t="shared" si="32"/>
        <v>0.77083333333333337</v>
      </c>
      <c r="K28" s="24">
        <f t="shared" si="32"/>
        <v>0.77083333333333337</v>
      </c>
      <c r="L28" s="24">
        <f t="shared" si="32"/>
        <v>0.77083333333333337</v>
      </c>
      <c r="M28" s="24">
        <f t="shared" si="32"/>
        <v>0.77083333333333337</v>
      </c>
      <c r="N28" s="24" t="str">
        <f t="shared" si="32"/>
        <v>Сб</v>
      </c>
      <c r="O28" s="24" t="str">
        <f t="shared" si="32"/>
        <v>Вс</v>
      </c>
      <c r="P28" s="24">
        <f t="shared" si="32"/>
        <v>0.77083333333333337</v>
      </c>
      <c r="Q28" s="24">
        <f t="shared" si="32"/>
        <v>0.77083333333333337</v>
      </c>
      <c r="R28" s="24">
        <f t="shared" si="32"/>
        <v>0.77083333333333337</v>
      </c>
      <c r="S28" s="24">
        <f t="shared" ref="S28:AG28" si="33">IF(S$8=0,"Все",IF(ISNA(VLOOKUP(S$8,ДниИскл,1,0)),IF(WEEKDAY(S$8,2)=6,"Сб",IF(WEEKDAY(S$8,2)=7,"Вс",$C$5)),IF(VLOOKUP(S$8,ДниИскл,2,0)="Р",$C$5,VLOOKUP(S$8,ДниИскл,2,0))))</f>
        <v>0.77083333333333337</v>
      </c>
      <c r="T28" s="24">
        <f t="shared" si="33"/>
        <v>0.77083333333333337</v>
      </c>
      <c r="U28" s="24" t="str">
        <f t="shared" si="33"/>
        <v>Сб</v>
      </c>
      <c r="V28" s="24" t="str">
        <f t="shared" si="33"/>
        <v>Вс</v>
      </c>
      <c r="W28" s="24">
        <f t="shared" si="33"/>
        <v>0.77083333333333337</v>
      </c>
      <c r="X28" s="24">
        <f t="shared" si="33"/>
        <v>0.77083333333333337</v>
      </c>
      <c r="Y28" s="24">
        <f t="shared" si="33"/>
        <v>0.77083333333333337</v>
      </c>
      <c r="Z28" s="24">
        <f t="shared" si="33"/>
        <v>0.77083333333333337</v>
      </c>
      <c r="AA28" s="24">
        <f t="shared" si="33"/>
        <v>0.77083333333333337</v>
      </c>
      <c r="AB28" s="24" t="str">
        <f t="shared" si="33"/>
        <v>Сб</v>
      </c>
      <c r="AC28" s="24" t="str">
        <f t="shared" si="33"/>
        <v>Вс</v>
      </c>
      <c r="AD28" s="24">
        <f t="shared" si="33"/>
        <v>0.77083333333333337</v>
      </c>
      <c r="AE28" s="24">
        <f t="shared" si="33"/>
        <v>0.77083333333333337</v>
      </c>
      <c r="AF28" s="24">
        <f t="shared" si="33"/>
        <v>0.77083333333333337</v>
      </c>
      <c r="AG28" s="39">
        <f t="shared" si="33"/>
        <v>0.77083333333333337</v>
      </c>
      <c r="AH28" s="36">
        <f t="shared" ref="AH28" si="34">AH29-AH27</f>
        <v>0</v>
      </c>
      <c r="AI28" s="36">
        <f t="shared" ref="AI28" si="35">AI29-AI27</f>
        <v>0</v>
      </c>
      <c r="AJ28" s="43" t="s">
        <v>43</v>
      </c>
    </row>
    <row r="29" spans="1:36" ht="19.2" x14ac:dyDescent="0.25">
      <c r="A29" s="66"/>
      <c r="B29" s="69"/>
      <c r="C29" s="54">
        <f t="shared" ref="C29:AG29" si="36">IF(ISNUMBER(C27),C28-C27-TIMEVALUE("1:00"),"Н")</f>
        <v>0.33333333333333337</v>
      </c>
      <c r="D29" s="54">
        <f t="shared" si="36"/>
        <v>0.33333333333333337</v>
      </c>
      <c r="E29" s="54">
        <f t="shared" si="36"/>
        <v>0.33333333333333337</v>
      </c>
      <c r="F29" s="54">
        <f t="shared" si="36"/>
        <v>0.33333333333333337</v>
      </c>
      <c r="G29" s="54" t="str">
        <f t="shared" si="36"/>
        <v>Н</v>
      </c>
      <c r="H29" s="54" t="str">
        <f t="shared" si="36"/>
        <v>Н</v>
      </c>
      <c r="I29" s="54">
        <f t="shared" si="36"/>
        <v>0.33333333333333337</v>
      </c>
      <c r="J29" s="54">
        <f t="shared" si="36"/>
        <v>0.33333333333333337</v>
      </c>
      <c r="K29" s="54">
        <f t="shared" si="36"/>
        <v>0.33333333333333337</v>
      </c>
      <c r="L29" s="54">
        <f t="shared" si="36"/>
        <v>0.33333333333333337</v>
      </c>
      <c r="M29" s="54">
        <f t="shared" si="36"/>
        <v>0.33333333333333337</v>
      </c>
      <c r="N29" s="54" t="str">
        <f t="shared" si="36"/>
        <v>Н</v>
      </c>
      <c r="O29" s="54" t="str">
        <f t="shared" si="36"/>
        <v>Н</v>
      </c>
      <c r="P29" s="54">
        <f t="shared" si="36"/>
        <v>0.33333333333333337</v>
      </c>
      <c r="Q29" s="54">
        <f t="shared" si="36"/>
        <v>0.33333333333333337</v>
      </c>
      <c r="R29" s="54">
        <f t="shared" si="36"/>
        <v>0.33333333333333337</v>
      </c>
      <c r="S29" s="54">
        <f t="shared" si="36"/>
        <v>0.33333333333333337</v>
      </c>
      <c r="T29" s="54">
        <f t="shared" si="36"/>
        <v>0.33333333333333337</v>
      </c>
      <c r="U29" s="54" t="str">
        <f t="shared" si="36"/>
        <v>Н</v>
      </c>
      <c r="V29" s="54" t="str">
        <f t="shared" si="36"/>
        <v>Н</v>
      </c>
      <c r="W29" s="54">
        <f t="shared" si="36"/>
        <v>0.33333333333333337</v>
      </c>
      <c r="X29" s="54">
        <f t="shared" si="36"/>
        <v>0.33333333333333337</v>
      </c>
      <c r="Y29" s="54">
        <f t="shared" si="36"/>
        <v>0.33333333333333337</v>
      </c>
      <c r="Z29" s="54">
        <f t="shared" si="36"/>
        <v>0.33333333333333337</v>
      </c>
      <c r="AA29" s="54">
        <f t="shared" si="36"/>
        <v>0.33333333333333337</v>
      </c>
      <c r="AB29" s="54" t="str">
        <f t="shared" si="36"/>
        <v>Н</v>
      </c>
      <c r="AC29" s="54" t="str">
        <f t="shared" si="36"/>
        <v>Н</v>
      </c>
      <c r="AD29" s="54">
        <f t="shared" si="36"/>
        <v>0.33333333333333337</v>
      </c>
      <c r="AE29" s="54">
        <f t="shared" si="36"/>
        <v>0.33333333333333337</v>
      </c>
      <c r="AF29" s="54">
        <f t="shared" si="36"/>
        <v>0.33333333333333337</v>
      </c>
      <c r="AG29" s="55">
        <f t="shared" si="36"/>
        <v>0.33333333333333337</v>
      </c>
      <c r="AH29" s="56">
        <f t="shared" ref="AH29" si="37">AI29/8</f>
        <v>22.999999999999993</v>
      </c>
      <c r="AI29" s="56">
        <f t="shared" ref="AI29" si="38">SUM(C29:AG29)*24</f>
        <v>183.99999999999994</v>
      </c>
      <c r="AJ29" s="57" t="s">
        <v>41</v>
      </c>
    </row>
    <row r="30" spans="1:36" s="63" customFormat="1" ht="13.2" x14ac:dyDescent="0.25">
      <c r="A30" s="58"/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1"/>
      <c r="AI30" s="61"/>
      <c r="AJ30" s="62"/>
    </row>
    <row r="31" spans="1:36" s="63" customFormat="1" ht="13.2" x14ac:dyDescent="0.25">
      <c r="A31" s="58"/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4"/>
      <c r="AI31" s="64"/>
      <c r="AJ31" s="62"/>
    </row>
    <row r="32" spans="1:36" s="63" customFormat="1" ht="13.2" x14ac:dyDescent="0.25">
      <c r="A32" s="58"/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1"/>
      <c r="AI32" s="61"/>
      <c r="AJ32" s="62"/>
    </row>
    <row r="33" spans="1:36" s="63" customFormat="1" ht="13.2" x14ac:dyDescent="0.25">
      <c r="A33" s="58"/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1"/>
      <c r="AI33" s="61"/>
      <c r="AJ33" s="62"/>
    </row>
    <row r="34" spans="1:36" s="63" customFormat="1" ht="13.2" x14ac:dyDescent="0.25">
      <c r="A34" s="58"/>
      <c r="B34" s="59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4"/>
      <c r="AI34" s="64"/>
      <c r="AJ34" s="62"/>
    </row>
    <row r="35" spans="1:36" s="63" customFormat="1" ht="13.2" x14ac:dyDescent="0.25">
      <c r="A35" s="58"/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1"/>
      <c r="AI35" s="61"/>
      <c r="AJ35" s="62"/>
    </row>
    <row r="36" spans="1:36" s="63" customFormat="1" ht="13.2" x14ac:dyDescent="0.25">
      <c r="A36" s="58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1"/>
      <c r="AI36" s="61"/>
      <c r="AJ36" s="62"/>
    </row>
    <row r="37" spans="1:36" s="63" customFormat="1" ht="13.2" x14ac:dyDescent="0.25">
      <c r="A37" s="5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4"/>
      <c r="AI37" s="64"/>
      <c r="AJ37" s="62"/>
    </row>
    <row r="38" spans="1:36" s="63" customFormat="1" ht="13.2" x14ac:dyDescent="0.25">
      <c r="A38" s="58"/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1"/>
      <c r="AI38" s="61"/>
      <c r="AJ38" s="62"/>
    </row>
    <row r="39" spans="1:36" s="63" customFormat="1" ht="13.2" x14ac:dyDescent="0.25">
      <c r="A39" s="58"/>
      <c r="B39" s="59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1"/>
      <c r="AI39" s="61"/>
      <c r="AJ39" s="62"/>
    </row>
    <row r="40" spans="1:36" s="63" customFormat="1" ht="13.2" x14ac:dyDescent="0.25">
      <c r="A40" s="58"/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4"/>
      <c r="AI40" s="64"/>
      <c r="AJ40" s="62"/>
    </row>
    <row r="41" spans="1:36" s="63" customFormat="1" ht="13.2" x14ac:dyDescent="0.25">
      <c r="A41" s="58"/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1"/>
      <c r="AI41" s="61"/>
      <c r="AJ41" s="62"/>
    </row>
    <row r="42" spans="1:36" s="63" customFormat="1" ht="13.2" x14ac:dyDescent="0.25">
      <c r="A42" s="58"/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1"/>
      <c r="AI42" s="61"/>
      <c r="AJ42" s="62"/>
    </row>
    <row r="43" spans="1:36" s="63" customFormat="1" ht="13.2" x14ac:dyDescent="0.25">
      <c r="A43" s="58"/>
      <c r="B43" s="59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4"/>
      <c r="AI43" s="64"/>
      <c r="AJ43" s="62"/>
    </row>
    <row r="44" spans="1:36" s="63" customFormat="1" ht="13.2" x14ac:dyDescent="0.25">
      <c r="A44" s="58"/>
      <c r="B44" s="59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1"/>
      <c r="AI44" s="61"/>
      <c r="AJ44" s="62"/>
    </row>
    <row r="45" spans="1:36" s="63" customFormat="1" ht="13.2" x14ac:dyDescent="0.25">
      <c r="A45" s="58"/>
      <c r="B45" s="59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1"/>
      <c r="AI45" s="61"/>
      <c r="AJ45" s="62"/>
    </row>
    <row r="46" spans="1:36" s="63" customFormat="1" ht="13.2" x14ac:dyDescent="0.25">
      <c r="A46" s="58"/>
      <c r="B46" s="59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4"/>
      <c r="AI46" s="64"/>
      <c r="AJ46" s="62"/>
    </row>
    <row r="47" spans="1:36" s="63" customFormat="1" ht="13.2" x14ac:dyDescent="0.25">
      <c r="A47" s="58"/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1"/>
      <c r="AI47" s="61"/>
      <c r="AJ47" s="62"/>
    </row>
    <row r="48" spans="1:36" s="63" customFormat="1" ht="13.2" x14ac:dyDescent="0.25">
      <c r="A48" s="58"/>
      <c r="B48" s="59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1"/>
      <c r="AI48" s="61"/>
      <c r="AJ48" s="62"/>
    </row>
    <row r="49" spans="1:36" s="63" customFormat="1" ht="13.2" x14ac:dyDescent="0.25">
      <c r="A49" s="58"/>
      <c r="B49" s="59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4"/>
      <c r="AI49" s="64"/>
      <c r="AJ49" s="62"/>
    </row>
    <row r="50" spans="1:36" s="63" customFormat="1" ht="13.2" x14ac:dyDescent="0.25">
      <c r="A50" s="58"/>
      <c r="B50" s="59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1"/>
      <c r="AI50" s="61"/>
      <c r="AJ50" s="62"/>
    </row>
    <row r="51" spans="1:36" s="63" customFormat="1" ht="13.2" x14ac:dyDescent="0.25">
      <c r="A51" s="58"/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1"/>
      <c r="AI51" s="61"/>
      <c r="AJ51" s="62"/>
    </row>
    <row r="52" spans="1:36" s="63" customFormat="1" ht="13.2" x14ac:dyDescent="0.25">
      <c r="A52" s="58"/>
      <c r="B52" s="59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4"/>
      <c r="AI52" s="64"/>
      <c r="AJ52" s="62"/>
    </row>
    <row r="53" spans="1:36" s="63" customFormat="1" ht="13.2" x14ac:dyDescent="0.25">
      <c r="A53" s="58"/>
      <c r="B53" s="59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1"/>
      <c r="AI53" s="61"/>
      <c r="AJ53" s="62"/>
    </row>
    <row r="54" spans="1:36" s="63" customFormat="1" ht="13.2" x14ac:dyDescent="0.25">
      <c r="A54" s="58"/>
      <c r="B54" s="59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1"/>
      <c r="AI54" s="61"/>
      <c r="AJ54" s="62"/>
    </row>
    <row r="55" spans="1:36" s="63" customFormat="1" ht="13.2" x14ac:dyDescent="0.25">
      <c r="A55" s="58"/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4"/>
      <c r="AI55" s="64"/>
      <c r="AJ55" s="62"/>
    </row>
    <row r="56" spans="1:36" s="63" customFormat="1" ht="13.2" x14ac:dyDescent="0.25">
      <c r="A56" s="58"/>
      <c r="B56" s="59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1"/>
      <c r="AI56" s="61"/>
      <c r="AJ56" s="62"/>
    </row>
    <row r="57" spans="1:36" s="63" customFormat="1" ht="13.2" x14ac:dyDescent="0.25">
      <c r="A57" s="58"/>
      <c r="B57" s="59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1"/>
      <c r="AI57" s="61"/>
      <c r="AJ57" s="62"/>
    </row>
    <row r="58" spans="1:36" s="63" customFormat="1" ht="13.2" x14ac:dyDescent="0.25">
      <c r="A58" s="58"/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4"/>
      <c r="AI58" s="64"/>
      <c r="AJ58" s="62"/>
    </row>
    <row r="59" spans="1:36" s="63" customFormat="1" ht="13.2" x14ac:dyDescent="0.25">
      <c r="A59" s="58"/>
      <c r="B59" s="59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1"/>
      <c r="AI59" s="61"/>
      <c r="AJ59" s="62"/>
    </row>
    <row r="60" spans="1:36" s="63" customFormat="1" ht="13.2" x14ac:dyDescent="0.25">
      <c r="A60" s="58"/>
      <c r="B60" s="59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1"/>
      <c r="AI60" s="61"/>
      <c r="AJ60" s="62"/>
    </row>
    <row r="61" spans="1:36" s="63" customFormat="1" ht="13.2" x14ac:dyDescent="0.25">
      <c r="A61" s="58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4"/>
      <c r="AI61" s="64"/>
      <c r="AJ61" s="62"/>
    </row>
    <row r="62" spans="1:36" s="63" customFormat="1" ht="13.2" x14ac:dyDescent="0.25">
      <c r="A62" s="58"/>
      <c r="B62" s="59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1"/>
      <c r="AI62" s="61"/>
      <c r="AJ62" s="62"/>
    </row>
    <row r="63" spans="1:36" s="63" customFormat="1" ht="13.2" x14ac:dyDescent="0.25">
      <c r="A63" s="58"/>
      <c r="B63" s="59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1"/>
      <c r="AI63" s="61"/>
      <c r="AJ63" s="62"/>
    </row>
    <row r="64" spans="1:36" s="63" customFormat="1" ht="13.2" x14ac:dyDescent="0.25">
      <c r="A64" s="58"/>
      <c r="B64" s="59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4"/>
      <c r="AI64" s="64"/>
      <c r="AJ64" s="62"/>
    </row>
    <row r="65" spans="1:36" s="63" customFormat="1" ht="13.2" x14ac:dyDescent="0.25">
      <c r="A65" s="58"/>
      <c r="B65" s="59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1"/>
      <c r="AI65" s="61"/>
      <c r="AJ65" s="62"/>
    </row>
    <row r="66" spans="1:36" s="63" customFormat="1" ht="13.2" x14ac:dyDescent="0.25">
      <c r="A66" s="58"/>
      <c r="B66" s="59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1"/>
      <c r="AI66" s="61"/>
      <c r="AJ66" s="62"/>
    </row>
    <row r="67" spans="1:36" s="63" customFormat="1" ht="13.2" x14ac:dyDescent="0.25">
      <c r="A67" s="58"/>
      <c r="B67" s="59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4"/>
      <c r="AI67" s="64"/>
      <c r="AJ67" s="62"/>
    </row>
    <row r="68" spans="1:36" s="63" customFormat="1" ht="13.2" x14ac:dyDescent="0.25">
      <c r="A68" s="58"/>
      <c r="B68" s="59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1"/>
      <c r="AI68" s="61"/>
      <c r="AJ68" s="62"/>
    </row>
    <row r="69" spans="1:36" s="63" customFormat="1" ht="13.2" x14ac:dyDescent="0.25">
      <c r="A69" s="58"/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1"/>
      <c r="AI69" s="61"/>
      <c r="AJ69" s="62"/>
    </row>
    <row r="70" spans="1:36" s="63" customFormat="1" ht="13.2" x14ac:dyDescent="0.25">
      <c r="A70" s="58"/>
      <c r="B70" s="59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4"/>
      <c r="AI70" s="64"/>
      <c r="AJ70" s="62"/>
    </row>
    <row r="71" spans="1:36" s="63" customFormat="1" ht="13.2" x14ac:dyDescent="0.25">
      <c r="A71" s="58"/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1"/>
      <c r="AI71" s="61"/>
      <c r="AJ71" s="62"/>
    </row>
    <row r="72" spans="1:36" s="63" customFormat="1" ht="13.2" x14ac:dyDescent="0.25">
      <c r="A72" s="58"/>
      <c r="B72" s="59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1"/>
      <c r="AI72" s="61"/>
      <c r="AJ72" s="62"/>
    </row>
    <row r="73" spans="1:36" s="63" customFormat="1" ht="13.2" x14ac:dyDescent="0.25">
      <c r="A73" s="58"/>
      <c r="B73" s="59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4"/>
      <c r="AI73" s="64"/>
      <c r="AJ73" s="62"/>
    </row>
    <row r="74" spans="1:36" s="63" customFormat="1" ht="13.2" x14ac:dyDescent="0.25">
      <c r="A74" s="58"/>
      <c r="B74" s="59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1"/>
      <c r="AI74" s="61"/>
      <c r="AJ74" s="62"/>
    </row>
    <row r="75" spans="1:36" s="63" customFormat="1" ht="13.2" x14ac:dyDescent="0.25">
      <c r="A75" s="58"/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1"/>
      <c r="AI75" s="61"/>
      <c r="AJ75" s="62"/>
    </row>
    <row r="76" spans="1:36" s="63" customFormat="1" ht="13.2" x14ac:dyDescent="0.25">
      <c r="A76" s="58"/>
      <c r="B76" s="59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4"/>
      <c r="AI76" s="64"/>
      <c r="AJ76" s="62"/>
    </row>
    <row r="77" spans="1:36" s="63" customFormat="1" ht="13.2" x14ac:dyDescent="0.25">
      <c r="A77" s="58"/>
      <c r="B77" s="59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1"/>
      <c r="AI77" s="61"/>
      <c r="AJ77" s="62"/>
    </row>
    <row r="78" spans="1:36" s="63" customFormat="1" ht="13.2" x14ac:dyDescent="0.25">
      <c r="A78" s="58"/>
      <c r="B78" s="59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1"/>
      <c r="AI78" s="61"/>
      <c r="AJ78" s="62"/>
    </row>
    <row r="79" spans="1:36" s="63" customFormat="1" ht="13.2" x14ac:dyDescent="0.25">
      <c r="A79" s="58"/>
      <c r="B79" s="59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4"/>
      <c r="AI79" s="64"/>
      <c r="AJ79" s="62"/>
    </row>
    <row r="80" spans="1:36" s="63" customFormat="1" ht="13.2" x14ac:dyDescent="0.25">
      <c r="A80" s="58"/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1"/>
      <c r="AI80" s="61"/>
      <c r="AJ80" s="62"/>
    </row>
    <row r="81" spans="1:36" s="63" customFormat="1" ht="13.2" x14ac:dyDescent="0.25">
      <c r="A81" s="58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1"/>
      <c r="AI81" s="61"/>
      <c r="AJ81" s="62"/>
    </row>
    <row r="82" spans="1:36" s="63" customFormat="1" ht="13.2" x14ac:dyDescent="0.25">
      <c r="A82" s="58"/>
      <c r="B82" s="59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4"/>
      <c r="AI82" s="64"/>
      <c r="AJ82" s="62"/>
    </row>
    <row r="83" spans="1:36" s="63" customFormat="1" ht="13.2" x14ac:dyDescent="0.25">
      <c r="A83" s="58"/>
      <c r="B83" s="59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1"/>
      <c r="AI83" s="61"/>
      <c r="AJ83" s="62"/>
    </row>
    <row r="84" spans="1:36" s="63" customFormat="1" ht="13.2" x14ac:dyDescent="0.25">
      <c r="A84" s="58"/>
      <c r="B84" s="59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1"/>
      <c r="AI84" s="61"/>
      <c r="AJ84" s="62"/>
    </row>
    <row r="85" spans="1:36" s="63" customFormat="1" ht="13.2" x14ac:dyDescent="0.25">
      <c r="A85" s="58"/>
      <c r="B85" s="59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4"/>
      <c r="AI85" s="64"/>
      <c r="AJ85" s="62"/>
    </row>
    <row r="86" spans="1:36" s="63" customFormat="1" ht="13.2" x14ac:dyDescent="0.25">
      <c r="A86" s="58"/>
      <c r="B86" s="59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1"/>
      <c r="AI86" s="61"/>
      <c r="AJ86" s="62"/>
    </row>
    <row r="87" spans="1:36" s="63" customFormat="1" ht="13.2" x14ac:dyDescent="0.25">
      <c r="A87" s="58"/>
      <c r="B87" s="59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1"/>
      <c r="AI87" s="61"/>
      <c r="AJ87" s="62"/>
    </row>
    <row r="88" spans="1:36" s="63" customFormat="1" ht="13.2" x14ac:dyDescent="0.25">
      <c r="A88" s="58"/>
      <c r="B88" s="59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4"/>
      <c r="AI88" s="64"/>
      <c r="AJ88" s="62"/>
    </row>
    <row r="89" spans="1:36" s="63" customFormat="1" ht="13.2" x14ac:dyDescent="0.25">
      <c r="A89" s="58"/>
      <c r="B89" s="59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1"/>
      <c r="AI89" s="61"/>
      <c r="AJ89" s="62"/>
    </row>
    <row r="90" spans="1:36" s="63" customFormat="1" ht="13.2" x14ac:dyDescent="0.25">
      <c r="A90" s="58"/>
      <c r="B90" s="59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1"/>
      <c r="AI90" s="61"/>
      <c r="AJ90" s="62"/>
    </row>
    <row r="91" spans="1:36" s="63" customFormat="1" ht="13.2" x14ac:dyDescent="0.25">
      <c r="A91" s="58"/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4"/>
      <c r="AI91" s="64"/>
      <c r="AJ91" s="62"/>
    </row>
    <row r="92" spans="1:36" s="63" customFormat="1" ht="13.2" x14ac:dyDescent="0.25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1"/>
      <c r="AI92" s="61"/>
      <c r="AJ92" s="62"/>
    </row>
    <row r="93" spans="1:36" s="63" customFormat="1" ht="13.2" x14ac:dyDescent="0.25">
      <c r="A93" s="58"/>
      <c r="B93" s="59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1"/>
      <c r="AI93" s="61"/>
      <c r="AJ93" s="62"/>
    </row>
    <row r="94" spans="1:36" s="63" customFormat="1" ht="13.2" x14ac:dyDescent="0.25">
      <c r="A94" s="58"/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4"/>
      <c r="AI94" s="64"/>
      <c r="AJ94" s="62"/>
    </row>
    <row r="95" spans="1:36" s="63" customFormat="1" ht="13.2" x14ac:dyDescent="0.25">
      <c r="A95" s="58"/>
      <c r="B95" s="59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1"/>
      <c r="AI95" s="61"/>
      <c r="AJ95" s="62"/>
    </row>
    <row r="96" spans="1:36" s="63" customFormat="1" ht="13.2" x14ac:dyDescent="0.25">
      <c r="A96" s="58"/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1"/>
      <c r="AI96" s="61"/>
      <c r="AJ96" s="62"/>
    </row>
    <row r="97" spans="1:36" s="63" customFormat="1" ht="13.2" x14ac:dyDescent="0.25">
      <c r="A97" s="58"/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4"/>
      <c r="AI97" s="64"/>
      <c r="AJ97" s="62"/>
    </row>
    <row r="98" spans="1:36" s="63" customFormat="1" ht="13.2" x14ac:dyDescent="0.25">
      <c r="A98" s="58"/>
      <c r="B98" s="59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1"/>
      <c r="AI98" s="61"/>
      <c r="AJ98" s="62"/>
    </row>
    <row r="99" spans="1:36" s="63" customFormat="1" ht="13.2" x14ac:dyDescent="0.25">
      <c r="A99" s="58"/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1"/>
      <c r="AI99" s="61"/>
      <c r="AJ99" s="62"/>
    </row>
    <row r="100" spans="1:36" s="63" customFormat="1" ht="13.2" x14ac:dyDescent="0.25">
      <c r="A100" s="58"/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4"/>
      <c r="AI100" s="64"/>
      <c r="AJ100" s="62"/>
    </row>
    <row r="101" spans="1:36" s="63" customFormat="1" ht="13.2" x14ac:dyDescent="0.25">
      <c r="A101" s="58"/>
      <c r="B101" s="59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1"/>
      <c r="AI101" s="61"/>
      <c r="AJ101" s="62"/>
    </row>
    <row r="102" spans="1:36" s="63" customFormat="1" ht="13.2" x14ac:dyDescent="0.25">
      <c r="A102" s="58"/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1"/>
      <c r="AI102" s="61"/>
      <c r="AJ102" s="62"/>
    </row>
    <row r="103" spans="1:36" s="63" customFormat="1" ht="13.2" x14ac:dyDescent="0.25">
      <c r="A103" s="58"/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4"/>
      <c r="AI103" s="64"/>
      <c r="AJ103" s="62"/>
    </row>
    <row r="104" spans="1:36" s="63" customFormat="1" ht="13.2" x14ac:dyDescent="0.25">
      <c r="A104" s="58"/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1"/>
      <c r="AI104" s="61"/>
      <c r="AJ104" s="62"/>
    </row>
    <row r="105" spans="1:36" s="63" customFormat="1" ht="13.2" x14ac:dyDescent="0.25">
      <c r="A105" s="58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1"/>
      <c r="AI105" s="61"/>
      <c r="AJ105" s="62"/>
    </row>
    <row r="106" spans="1:36" s="63" customFormat="1" ht="13.2" x14ac:dyDescent="0.25">
      <c r="A106" s="58"/>
      <c r="B106" s="59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4"/>
      <c r="AI106" s="64"/>
      <c r="AJ106" s="62"/>
    </row>
    <row r="107" spans="1:36" s="63" customFormat="1" ht="13.2" x14ac:dyDescent="0.25">
      <c r="A107" s="58"/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1"/>
      <c r="AI107" s="61"/>
      <c r="AJ107" s="62"/>
    </row>
    <row r="108" spans="1:36" s="63" customFormat="1" ht="13.2" x14ac:dyDescent="0.25">
      <c r="A108" s="58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1"/>
      <c r="AI108" s="61"/>
      <c r="AJ108" s="62"/>
    </row>
    <row r="109" spans="1:36" s="63" customFormat="1" ht="13.2" x14ac:dyDescent="0.25">
      <c r="A109" s="58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4"/>
      <c r="AI109" s="64"/>
      <c r="AJ109" s="62"/>
    </row>
    <row r="110" spans="1:36" s="63" customFormat="1" ht="13.2" x14ac:dyDescent="0.25">
      <c r="A110" s="58"/>
      <c r="B110" s="59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1"/>
      <c r="AI110" s="61"/>
      <c r="AJ110" s="62"/>
    </row>
    <row r="111" spans="1:36" s="63" customFormat="1" ht="13.2" x14ac:dyDescent="0.25">
      <c r="A111" s="58"/>
      <c r="B111" s="59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1"/>
      <c r="AI111" s="61"/>
      <c r="AJ111" s="62"/>
    </row>
    <row r="112" spans="1:36" s="63" customFormat="1" ht="13.2" x14ac:dyDescent="0.25">
      <c r="A112" s="58"/>
      <c r="B112" s="59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4"/>
      <c r="AI112" s="64"/>
      <c r="AJ112" s="62"/>
    </row>
    <row r="113" spans="1:36" s="63" customFormat="1" ht="13.2" x14ac:dyDescent="0.25">
      <c r="A113" s="58"/>
      <c r="B113" s="59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1"/>
      <c r="AI113" s="61"/>
      <c r="AJ113" s="62"/>
    </row>
    <row r="114" spans="1:36" s="63" customFormat="1" ht="13.2" x14ac:dyDescent="0.25">
      <c r="A114" s="58"/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1"/>
      <c r="AI114" s="61"/>
      <c r="AJ114" s="62"/>
    </row>
    <row r="115" spans="1:36" s="63" customFormat="1" ht="13.2" x14ac:dyDescent="0.25">
      <c r="A115" s="58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4"/>
      <c r="AI115" s="64"/>
      <c r="AJ115" s="62"/>
    </row>
    <row r="116" spans="1:36" s="63" customFormat="1" ht="13.2" x14ac:dyDescent="0.25">
      <c r="A116" s="58"/>
      <c r="B116" s="59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1"/>
      <c r="AI116" s="61"/>
      <c r="AJ116" s="62"/>
    </row>
    <row r="117" spans="1:36" s="63" customFormat="1" ht="13.2" x14ac:dyDescent="0.25">
      <c r="A117" s="58"/>
      <c r="B117" s="59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1"/>
      <c r="AI117" s="61"/>
      <c r="AJ117" s="62"/>
    </row>
    <row r="118" spans="1:36" s="63" customFormat="1" ht="13.2" x14ac:dyDescent="0.25">
      <c r="A118" s="58"/>
      <c r="B118" s="59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4"/>
      <c r="AI118" s="64"/>
      <c r="AJ118" s="62"/>
    </row>
    <row r="119" spans="1:36" s="63" customFormat="1" ht="13.2" x14ac:dyDescent="0.25">
      <c r="A119" s="58"/>
      <c r="B119" s="59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1"/>
      <c r="AI119" s="61"/>
      <c r="AJ119" s="62"/>
    </row>
    <row r="120" spans="1:36" s="63" customFormat="1" ht="13.2" x14ac:dyDescent="0.25">
      <c r="A120" s="58"/>
      <c r="B120" s="59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1"/>
      <c r="AI120" s="61"/>
      <c r="AJ120" s="62"/>
    </row>
    <row r="121" spans="1:36" s="63" customFormat="1" ht="13.2" x14ac:dyDescent="0.25">
      <c r="A121" s="58"/>
      <c r="B121" s="59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4"/>
      <c r="AI121" s="64"/>
      <c r="AJ121" s="62"/>
    </row>
    <row r="122" spans="1:36" s="63" customFormat="1" ht="13.2" x14ac:dyDescent="0.25">
      <c r="A122" s="58"/>
      <c r="B122" s="59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1"/>
      <c r="AI122" s="61"/>
      <c r="AJ122" s="62"/>
    </row>
    <row r="123" spans="1:36" s="63" customFormat="1" ht="13.2" x14ac:dyDescent="0.25">
      <c r="A123" s="58"/>
      <c r="B123" s="59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1"/>
      <c r="AI123" s="61"/>
      <c r="AJ123" s="62"/>
    </row>
    <row r="124" spans="1:36" s="63" customFormat="1" ht="13.2" x14ac:dyDescent="0.25">
      <c r="A124" s="58"/>
      <c r="B124" s="59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4"/>
      <c r="AI124" s="64"/>
      <c r="AJ124" s="62"/>
    </row>
    <row r="125" spans="1:36" s="63" customFormat="1" ht="13.2" x14ac:dyDescent="0.25">
      <c r="A125" s="58"/>
      <c r="B125" s="59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1"/>
      <c r="AI125" s="61"/>
      <c r="AJ125" s="62"/>
    </row>
    <row r="126" spans="1:36" s="63" customFormat="1" ht="13.2" x14ac:dyDescent="0.25">
      <c r="A126" s="58"/>
      <c r="B126" s="59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1"/>
      <c r="AI126" s="61"/>
      <c r="AJ126" s="62"/>
    </row>
    <row r="127" spans="1:36" s="63" customFormat="1" ht="13.2" x14ac:dyDescent="0.25">
      <c r="A127" s="58"/>
      <c r="B127" s="59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4"/>
      <c r="AI127" s="64"/>
      <c r="AJ127" s="62"/>
    </row>
    <row r="128" spans="1:36" s="63" customFormat="1" ht="13.2" x14ac:dyDescent="0.25">
      <c r="A128" s="58"/>
      <c r="B128" s="59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1"/>
      <c r="AI128" s="61"/>
      <c r="AJ128" s="62"/>
    </row>
    <row r="129" spans="1:36" s="63" customFormat="1" ht="13.2" x14ac:dyDescent="0.25">
      <c r="A129" s="58"/>
      <c r="B129" s="59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1"/>
      <c r="AI129" s="61"/>
      <c r="AJ129" s="62"/>
    </row>
    <row r="130" spans="1:36" s="63" customFormat="1" ht="13.2" x14ac:dyDescent="0.25">
      <c r="A130" s="58"/>
      <c r="B130" s="59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4"/>
      <c r="AI130" s="64"/>
      <c r="AJ130" s="62"/>
    </row>
    <row r="131" spans="1:36" s="63" customFormat="1" ht="13.2" x14ac:dyDescent="0.25">
      <c r="A131" s="58"/>
      <c r="B131" s="59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1"/>
      <c r="AI131" s="61"/>
      <c r="AJ131" s="62"/>
    </row>
    <row r="132" spans="1:36" s="63" customFormat="1" ht="13.2" x14ac:dyDescent="0.25">
      <c r="A132" s="58"/>
      <c r="B132" s="59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1"/>
      <c r="AI132" s="61"/>
      <c r="AJ132" s="62"/>
    </row>
    <row r="133" spans="1:36" s="63" customFormat="1" ht="13.2" x14ac:dyDescent="0.25">
      <c r="A133" s="58"/>
      <c r="B133" s="59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4"/>
      <c r="AI133" s="64"/>
      <c r="AJ133" s="62"/>
    </row>
    <row r="134" spans="1:36" s="63" customFormat="1" ht="13.2" x14ac:dyDescent="0.25">
      <c r="A134" s="58"/>
      <c r="B134" s="59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1"/>
      <c r="AI134" s="61"/>
      <c r="AJ134" s="62"/>
    </row>
    <row r="135" spans="1:36" s="63" customFormat="1" ht="13.2" x14ac:dyDescent="0.25">
      <c r="A135" s="58"/>
      <c r="B135" s="59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1"/>
      <c r="AI135" s="61"/>
      <c r="AJ135" s="62"/>
    </row>
    <row r="136" spans="1:36" s="63" customFormat="1" ht="13.2" x14ac:dyDescent="0.25">
      <c r="A136" s="58"/>
      <c r="B136" s="59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4"/>
      <c r="AI136" s="64"/>
      <c r="AJ136" s="62"/>
    </row>
    <row r="137" spans="1:36" s="63" customFormat="1" ht="13.2" x14ac:dyDescent="0.25">
      <c r="A137" s="58"/>
      <c r="B137" s="59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1"/>
      <c r="AI137" s="61"/>
      <c r="AJ137" s="62"/>
    </row>
    <row r="138" spans="1:36" s="63" customFormat="1" ht="13.2" x14ac:dyDescent="0.25">
      <c r="A138" s="58"/>
      <c r="B138" s="59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1"/>
      <c r="AI138" s="61"/>
      <c r="AJ138" s="62"/>
    </row>
    <row r="139" spans="1:36" s="63" customFormat="1" ht="13.2" x14ac:dyDescent="0.25">
      <c r="A139" s="58"/>
      <c r="B139" s="59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4"/>
      <c r="AI139" s="64"/>
      <c r="AJ139" s="62"/>
    </row>
    <row r="140" spans="1:36" s="63" customFormat="1" ht="13.2" x14ac:dyDescent="0.25">
      <c r="A140" s="58"/>
      <c r="B140" s="59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1"/>
      <c r="AI140" s="61"/>
      <c r="AJ140" s="62"/>
    </row>
    <row r="141" spans="1:36" s="63" customFormat="1" ht="13.2" x14ac:dyDescent="0.25">
      <c r="A141" s="58"/>
      <c r="B141" s="59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1"/>
      <c r="AI141" s="61"/>
      <c r="AJ141" s="62"/>
    </row>
    <row r="142" spans="1:36" s="63" customFormat="1" ht="13.2" x14ac:dyDescent="0.25">
      <c r="A142" s="58"/>
      <c r="B142" s="59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4"/>
      <c r="AI142" s="64"/>
      <c r="AJ142" s="62"/>
    </row>
    <row r="143" spans="1:36" s="63" customFormat="1" ht="13.2" x14ac:dyDescent="0.25">
      <c r="A143" s="58"/>
      <c r="B143" s="59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1"/>
      <c r="AI143" s="61"/>
      <c r="AJ143" s="62"/>
    </row>
    <row r="144" spans="1:36" s="63" customFormat="1" ht="13.2" x14ac:dyDescent="0.25">
      <c r="A144" s="58"/>
      <c r="B144" s="59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1"/>
      <c r="AI144" s="61"/>
      <c r="AJ144" s="62"/>
    </row>
    <row r="145" spans="1:36" s="63" customFormat="1" ht="13.2" x14ac:dyDescent="0.25">
      <c r="A145" s="58"/>
      <c r="B145" s="59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4"/>
      <c r="AI145" s="64"/>
      <c r="AJ145" s="62"/>
    </row>
    <row r="146" spans="1:36" s="63" customFormat="1" ht="13.2" x14ac:dyDescent="0.25">
      <c r="A146" s="58"/>
      <c r="B146" s="59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1"/>
      <c r="AI146" s="61"/>
      <c r="AJ146" s="62"/>
    </row>
    <row r="147" spans="1:36" s="63" customFormat="1" ht="13.2" x14ac:dyDescent="0.25">
      <c r="A147" s="58"/>
      <c r="B147" s="59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1"/>
      <c r="AI147" s="61"/>
      <c r="AJ147" s="62"/>
    </row>
    <row r="148" spans="1:36" s="63" customFormat="1" ht="13.2" x14ac:dyDescent="0.25">
      <c r="A148" s="58"/>
      <c r="B148" s="59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4"/>
      <c r="AI148" s="64"/>
      <c r="AJ148" s="62"/>
    </row>
    <row r="149" spans="1:36" s="63" customFormat="1" ht="13.2" x14ac:dyDescent="0.25">
      <c r="A149" s="58"/>
      <c r="B149" s="59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1"/>
      <c r="AI149" s="61"/>
      <c r="AJ149" s="62"/>
    </row>
    <row r="150" spans="1:36" s="63" customFormat="1" ht="13.2" x14ac:dyDescent="0.25">
      <c r="A150" s="58"/>
      <c r="B150" s="59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1"/>
      <c r="AI150" s="61"/>
      <c r="AJ150" s="62"/>
    </row>
    <row r="151" spans="1:36" s="63" customFormat="1" ht="13.2" x14ac:dyDescent="0.25">
      <c r="A151" s="58"/>
      <c r="B151" s="59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4"/>
      <c r="AI151" s="64"/>
      <c r="AJ151" s="62"/>
    </row>
    <row r="152" spans="1:36" s="63" customFormat="1" ht="13.2" x14ac:dyDescent="0.25">
      <c r="A152" s="58"/>
      <c r="B152" s="59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1"/>
      <c r="AI152" s="61"/>
      <c r="AJ152" s="62"/>
    </row>
    <row r="153" spans="1:36" s="63" customFormat="1" ht="13.2" x14ac:dyDescent="0.25">
      <c r="A153" s="58"/>
      <c r="B153" s="59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1"/>
      <c r="AI153" s="61"/>
      <c r="AJ153" s="62"/>
    </row>
    <row r="154" spans="1:36" s="63" customFormat="1" ht="13.2" x14ac:dyDescent="0.25">
      <c r="A154" s="58"/>
      <c r="B154" s="59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4"/>
      <c r="AI154" s="64"/>
      <c r="AJ154" s="62"/>
    </row>
    <row r="155" spans="1:36" s="63" customFormat="1" ht="11.25" customHeight="1" x14ac:dyDescent="0.25">
      <c r="A155" s="58"/>
      <c r="B155" s="59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1"/>
      <c r="AI155" s="61"/>
      <c r="AJ155" s="62"/>
    </row>
    <row r="156" spans="1:36" s="63" customFormat="1" ht="11.25" customHeight="1" x14ac:dyDescent="0.25">
      <c r="A156" s="58"/>
      <c r="B156" s="59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1"/>
      <c r="AI156" s="61"/>
      <c r="AJ156" s="62"/>
    </row>
    <row r="157" spans="1:36" s="63" customFormat="1" ht="11.25" customHeight="1" x14ac:dyDescent="0.25">
      <c r="A157" s="58"/>
      <c r="B157" s="59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4"/>
      <c r="AI157" s="64"/>
      <c r="AJ157" s="62"/>
    </row>
    <row r="158" spans="1:36" s="63" customFormat="1" ht="11.25" customHeight="1" x14ac:dyDescent="0.25">
      <c r="A158" s="58"/>
      <c r="B158" s="59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1"/>
      <c r="AI158" s="61"/>
      <c r="AJ158" s="62"/>
    </row>
    <row r="159" spans="1:36" s="63" customFormat="1" ht="11.25" customHeight="1" x14ac:dyDescent="0.25">
      <c r="A159" s="58"/>
      <c r="B159" s="59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1"/>
      <c r="AI159" s="61"/>
      <c r="AJ159" s="62"/>
    </row>
    <row r="160" spans="1:36" s="63" customFormat="1" ht="11.25" customHeight="1" x14ac:dyDescent="0.25">
      <c r="A160" s="58"/>
      <c r="B160" s="59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4"/>
      <c r="AI160" s="64"/>
      <c r="AJ160" s="62"/>
    </row>
    <row r="161" spans="1:36" s="63" customFormat="1" ht="11.25" customHeight="1" x14ac:dyDescent="0.25">
      <c r="A161" s="58"/>
      <c r="B161" s="59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1"/>
      <c r="AI161" s="61"/>
      <c r="AJ161" s="62"/>
    </row>
    <row r="162" spans="1:36" s="63" customFormat="1" ht="11.25" customHeight="1" x14ac:dyDescent="0.25">
      <c r="A162" s="58"/>
      <c r="B162" s="59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1"/>
      <c r="AI162" s="61"/>
      <c r="AJ162" s="62"/>
    </row>
    <row r="163" spans="1:36" s="63" customFormat="1" ht="11.25" customHeight="1" x14ac:dyDescent="0.25">
      <c r="A163" s="58"/>
      <c r="B163" s="59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4"/>
      <c r="AI163" s="64"/>
      <c r="AJ163" s="62"/>
    </row>
    <row r="164" spans="1:36" s="63" customFormat="1" ht="11.25" customHeight="1" x14ac:dyDescent="0.25">
      <c r="A164" s="58"/>
      <c r="B164" s="59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1"/>
      <c r="AI164" s="61"/>
      <c r="AJ164" s="62"/>
    </row>
    <row r="165" spans="1:36" s="63" customFormat="1" ht="11.25" customHeight="1" x14ac:dyDescent="0.25">
      <c r="A165" s="58"/>
      <c r="B165" s="59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1"/>
      <c r="AI165" s="61"/>
      <c r="AJ165" s="62"/>
    </row>
    <row r="166" spans="1:36" s="63" customFormat="1" ht="11.25" customHeight="1" x14ac:dyDescent="0.25">
      <c r="A166" s="58"/>
      <c r="B166" s="59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4"/>
      <c r="AI166" s="64"/>
      <c r="AJ166" s="62"/>
    </row>
    <row r="167" spans="1:36" s="63" customFormat="1" ht="13.2" x14ac:dyDescent="0.25">
      <c r="A167" s="58"/>
      <c r="B167" s="59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1"/>
      <c r="AI167" s="61"/>
      <c r="AJ167" s="62"/>
    </row>
    <row r="168" spans="1:36" s="63" customFormat="1" ht="13.2" x14ac:dyDescent="0.25">
      <c r="A168" s="58"/>
      <c r="B168" s="59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1"/>
      <c r="AI168" s="61"/>
      <c r="AJ168" s="62"/>
    </row>
    <row r="169" spans="1:36" s="63" customFormat="1" ht="13.2" x14ac:dyDescent="0.25">
      <c r="A169" s="58"/>
      <c r="B169" s="59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4"/>
      <c r="AI169" s="64"/>
      <c r="AJ169" s="62"/>
    </row>
    <row r="170" spans="1:36" s="63" customFormat="1" ht="13.2" x14ac:dyDescent="0.25">
      <c r="A170" s="58"/>
      <c r="B170" s="59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1"/>
      <c r="AI170" s="61"/>
      <c r="AJ170" s="62"/>
    </row>
    <row r="171" spans="1:36" s="63" customFormat="1" ht="13.2" x14ac:dyDescent="0.25">
      <c r="A171" s="58"/>
      <c r="B171" s="59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1"/>
      <c r="AI171" s="61"/>
      <c r="AJ171" s="62"/>
    </row>
    <row r="172" spans="1:36" s="63" customFormat="1" ht="13.2" x14ac:dyDescent="0.25">
      <c r="A172" s="58"/>
      <c r="B172" s="59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4"/>
      <c r="AI172" s="64"/>
      <c r="AJ172" s="62"/>
    </row>
    <row r="173" spans="1:36" s="63" customFormat="1" ht="13.2" x14ac:dyDescent="0.25">
      <c r="A173" s="58"/>
      <c r="B173" s="59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1"/>
      <c r="AI173" s="61"/>
      <c r="AJ173" s="62"/>
    </row>
    <row r="174" spans="1:36" s="63" customFormat="1" ht="13.2" x14ac:dyDescent="0.25">
      <c r="A174" s="58"/>
      <c r="B174" s="59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1"/>
      <c r="AI174" s="61"/>
      <c r="AJ174" s="62"/>
    </row>
    <row r="175" spans="1:36" s="63" customFormat="1" ht="13.2" x14ac:dyDescent="0.25">
      <c r="A175" s="58"/>
      <c r="B175" s="59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4"/>
      <c r="AI175" s="64"/>
      <c r="AJ175" s="62"/>
    </row>
    <row r="176" spans="1:36" s="63" customFormat="1" ht="13.2" x14ac:dyDescent="0.25">
      <c r="A176" s="58"/>
      <c r="B176" s="59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1"/>
      <c r="AI176" s="61"/>
      <c r="AJ176" s="62"/>
    </row>
    <row r="177" spans="1:36" s="63" customFormat="1" ht="13.2" x14ac:dyDescent="0.25">
      <c r="A177" s="58"/>
      <c r="B177" s="59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1"/>
      <c r="AI177" s="61"/>
      <c r="AJ177" s="62"/>
    </row>
    <row r="178" spans="1:36" s="63" customFormat="1" ht="13.2" x14ac:dyDescent="0.25">
      <c r="A178" s="58"/>
      <c r="B178" s="59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4"/>
      <c r="AI178" s="64"/>
      <c r="AJ178" s="62"/>
    </row>
    <row r="179" spans="1:36" s="63" customFormat="1" ht="13.2" x14ac:dyDescent="0.25">
      <c r="A179" s="58"/>
      <c r="B179" s="59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1"/>
      <c r="AI179" s="61"/>
      <c r="AJ179" s="62"/>
    </row>
    <row r="180" spans="1:36" s="63" customFormat="1" ht="13.2" x14ac:dyDescent="0.25">
      <c r="A180" s="58"/>
      <c r="B180" s="59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1"/>
      <c r="AI180" s="61"/>
      <c r="AJ180" s="62"/>
    </row>
    <row r="181" spans="1:36" s="63" customFormat="1" ht="13.2" x14ac:dyDescent="0.25">
      <c r="A181" s="58"/>
      <c r="B181" s="59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4"/>
      <c r="AI181" s="64"/>
      <c r="AJ181" s="62"/>
    </row>
    <row r="182" spans="1:36" s="63" customFormat="1" ht="13.2" x14ac:dyDescent="0.25">
      <c r="A182" s="58"/>
      <c r="B182" s="59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1"/>
      <c r="AI182" s="61"/>
      <c r="AJ182" s="62"/>
    </row>
    <row r="183" spans="1:36" s="63" customFormat="1" ht="13.2" x14ac:dyDescent="0.25">
      <c r="A183" s="58"/>
      <c r="B183" s="59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1"/>
      <c r="AI183" s="61"/>
      <c r="AJ183" s="62"/>
    </row>
    <row r="184" spans="1:36" s="63" customFormat="1" ht="13.2" x14ac:dyDescent="0.25">
      <c r="A184" s="58"/>
      <c r="B184" s="59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4"/>
      <c r="AI184" s="64"/>
      <c r="AJ184" s="62"/>
    </row>
    <row r="185" spans="1:36" s="63" customFormat="1" ht="13.2" x14ac:dyDescent="0.25">
      <c r="A185" s="58"/>
      <c r="B185" s="59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1"/>
      <c r="AI185" s="61"/>
      <c r="AJ185" s="62"/>
    </row>
    <row r="186" spans="1:36" s="63" customFormat="1" ht="13.2" x14ac:dyDescent="0.25">
      <c r="A186" s="58"/>
      <c r="B186" s="59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1"/>
      <c r="AI186" s="61"/>
      <c r="AJ186" s="62"/>
    </row>
    <row r="187" spans="1:36" s="63" customFormat="1" ht="13.2" x14ac:dyDescent="0.25">
      <c r="A187" s="58"/>
      <c r="B187" s="59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4"/>
      <c r="AI187" s="64"/>
      <c r="AJ187" s="62"/>
    </row>
    <row r="188" spans="1:36" s="63" customFormat="1" ht="13.2" x14ac:dyDescent="0.25">
      <c r="A188" s="58"/>
      <c r="B188" s="59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1"/>
      <c r="AI188" s="61"/>
      <c r="AJ188" s="62"/>
    </row>
    <row r="189" spans="1:36" s="63" customFormat="1" ht="13.2" x14ac:dyDescent="0.25">
      <c r="A189" s="58"/>
      <c r="B189" s="59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1"/>
      <c r="AI189" s="61"/>
      <c r="AJ189" s="62"/>
    </row>
    <row r="190" spans="1:36" s="63" customFormat="1" ht="13.2" x14ac:dyDescent="0.25">
      <c r="A190" s="58"/>
      <c r="B190" s="59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4"/>
      <c r="AI190" s="64"/>
      <c r="AJ190" s="62"/>
    </row>
    <row r="191" spans="1:36" s="63" customFormat="1" ht="13.2" x14ac:dyDescent="0.25">
      <c r="A191" s="58"/>
      <c r="B191" s="59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1"/>
      <c r="AI191" s="61"/>
      <c r="AJ191" s="62"/>
    </row>
    <row r="192" spans="1:36" s="63" customFormat="1" ht="13.2" x14ac:dyDescent="0.25">
      <c r="A192" s="58"/>
      <c r="B192" s="59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1"/>
      <c r="AI192" s="61"/>
      <c r="AJ192" s="62"/>
    </row>
    <row r="193" spans="1:36" s="63" customFormat="1" ht="13.2" x14ac:dyDescent="0.25">
      <c r="A193" s="58"/>
      <c r="B193" s="59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4"/>
      <c r="AI193" s="64"/>
      <c r="AJ193" s="62"/>
    </row>
    <row r="194" spans="1:36" s="63" customFormat="1" ht="13.2" x14ac:dyDescent="0.25">
      <c r="A194" s="58"/>
      <c r="B194" s="59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1"/>
      <c r="AI194" s="61"/>
      <c r="AJ194" s="62"/>
    </row>
    <row r="195" spans="1:36" s="63" customFormat="1" ht="13.2" x14ac:dyDescent="0.25">
      <c r="A195" s="58"/>
      <c r="B195" s="59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1"/>
      <c r="AI195" s="61"/>
      <c r="AJ195" s="62"/>
    </row>
    <row r="196" spans="1:36" s="63" customFormat="1" ht="13.2" x14ac:dyDescent="0.25">
      <c r="A196" s="58"/>
      <c r="B196" s="59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4"/>
      <c r="AI196" s="64"/>
      <c r="AJ196" s="62"/>
    </row>
    <row r="197" spans="1:36" s="63" customFormat="1" ht="13.2" x14ac:dyDescent="0.25">
      <c r="A197" s="58"/>
      <c r="B197" s="59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1"/>
      <c r="AI197" s="61"/>
      <c r="AJ197" s="62"/>
    </row>
    <row r="198" spans="1:36" s="63" customFormat="1" ht="13.2" x14ac:dyDescent="0.25">
      <c r="A198" s="58"/>
      <c r="B198" s="59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1"/>
      <c r="AI198" s="61"/>
      <c r="AJ198" s="62"/>
    </row>
    <row r="199" spans="1:36" s="63" customFormat="1" ht="13.2" x14ac:dyDescent="0.25">
      <c r="A199" s="58"/>
      <c r="B199" s="59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4"/>
      <c r="AI199" s="64"/>
      <c r="AJ199" s="62"/>
    </row>
    <row r="200" spans="1:36" s="63" customFormat="1" ht="13.2" x14ac:dyDescent="0.25">
      <c r="A200" s="58"/>
      <c r="B200" s="59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1"/>
      <c r="AI200" s="61"/>
      <c r="AJ200" s="62"/>
    </row>
    <row r="201" spans="1:36" s="63" customFormat="1" ht="13.2" x14ac:dyDescent="0.25">
      <c r="A201" s="58"/>
      <c r="B201" s="59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1"/>
      <c r="AI201" s="61"/>
      <c r="AJ201" s="62"/>
    </row>
    <row r="202" spans="1:36" s="63" customFormat="1" ht="13.2" x14ac:dyDescent="0.25">
      <c r="A202" s="58"/>
      <c r="B202" s="59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4"/>
      <c r="AI202" s="64"/>
      <c r="AJ202" s="62"/>
    </row>
    <row r="203" spans="1:36" s="63" customFormat="1" ht="13.2" x14ac:dyDescent="0.25">
      <c r="A203" s="58"/>
      <c r="B203" s="59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1"/>
      <c r="AI203" s="61"/>
      <c r="AJ203" s="62"/>
    </row>
    <row r="204" spans="1:36" s="63" customFormat="1" ht="13.2" x14ac:dyDescent="0.25">
      <c r="A204" s="58"/>
      <c r="B204" s="59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1"/>
      <c r="AI204" s="61"/>
      <c r="AJ204" s="62"/>
    </row>
    <row r="205" spans="1:36" s="63" customFormat="1" ht="13.2" x14ac:dyDescent="0.25">
      <c r="A205" s="58"/>
      <c r="B205" s="59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4"/>
      <c r="AI205" s="64"/>
      <c r="AJ205" s="62"/>
    </row>
    <row r="206" spans="1:36" s="63" customFormat="1" ht="13.2" x14ac:dyDescent="0.25">
      <c r="A206" s="58"/>
      <c r="B206" s="59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1"/>
      <c r="AI206" s="61"/>
      <c r="AJ206" s="62"/>
    </row>
    <row r="207" spans="1:36" s="63" customFormat="1" ht="13.2" x14ac:dyDescent="0.25">
      <c r="A207" s="58"/>
      <c r="B207" s="59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1"/>
      <c r="AI207" s="61"/>
      <c r="AJ207" s="62"/>
    </row>
    <row r="208" spans="1:36" s="63" customFormat="1" ht="13.2" x14ac:dyDescent="0.25">
      <c r="A208" s="58"/>
      <c r="B208" s="59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4"/>
      <c r="AI208" s="64"/>
      <c r="AJ208" s="62"/>
    </row>
    <row r="209" spans="1:36" s="63" customFormat="1" ht="13.2" x14ac:dyDescent="0.25">
      <c r="A209" s="58"/>
      <c r="B209" s="59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1"/>
      <c r="AI209" s="61"/>
      <c r="AJ209" s="62"/>
    </row>
    <row r="210" spans="1:36" s="63" customFormat="1" ht="13.2" x14ac:dyDescent="0.25">
      <c r="A210" s="58"/>
      <c r="B210" s="59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1"/>
      <c r="AI210" s="61"/>
      <c r="AJ210" s="62"/>
    </row>
    <row r="211" spans="1:36" s="63" customFormat="1" ht="13.2" x14ac:dyDescent="0.25">
      <c r="A211" s="58"/>
      <c r="B211" s="59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4"/>
      <c r="AI211" s="64"/>
      <c r="AJ211" s="62"/>
    </row>
    <row r="212" spans="1:36" s="63" customFormat="1" ht="13.2" x14ac:dyDescent="0.25">
      <c r="A212" s="58"/>
      <c r="B212" s="59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1"/>
      <c r="AI212" s="61"/>
      <c r="AJ212" s="62"/>
    </row>
    <row r="213" spans="1:36" s="63" customFormat="1" ht="13.2" x14ac:dyDescent="0.25">
      <c r="A213" s="58"/>
      <c r="B213" s="59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1"/>
      <c r="AI213" s="61"/>
      <c r="AJ213" s="62"/>
    </row>
    <row r="214" spans="1:36" s="63" customFormat="1" ht="13.2" x14ac:dyDescent="0.25">
      <c r="A214" s="58"/>
      <c r="B214" s="59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4"/>
      <c r="AI214" s="64"/>
      <c r="AJ214" s="62"/>
    </row>
    <row r="215" spans="1:36" s="63" customFormat="1" ht="13.2" x14ac:dyDescent="0.25">
      <c r="A215" s="58"/>
      <c r="B215" s="59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1"/>
      <c r="AI215" s="61"/>
      <c r="AJ215" s="62"/>
    </row>
    <row r="216" spans="1:36" s="63" customFormat="1" ht="13.2" x14ac:dyDescent="0.25">
      <c r="A216" s="58"/>
      <c r="B216" s="59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1"/>
      <c r="AI216" s="61"/>
      <c r="AJ216" s="62"/>
    </row>
    <row r="217" spans="1:36" s="63" customFormat="1" ht="13.2" x14ac:dyDescent="0.25">
      <c r="A217" s="58"/>
      <c r="B217" s="59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4"/>
      <c r="AI217" s="64"/>
      <c r="AJ217" s="62"/>
    </row>
    <row r="218" spans="1:36" s="63" customFormat="1" ht="13.2" x14ac:dyDescent="0.25">
      <c r="A218" s="58"/>
      <c r="B218" s="59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1"/>
      <c r="AI218" s="61"/>
      <c r="AJ218" s="62"/>
    </row>
    <row r="219" spans="1:36" s="63" customFormat="1" ht="13.2" x14ac:dyDescent="0.25">
      <c r="A219" s="58"/>
      <c r="B219" s="59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1"/>
      <c r="AI219" s="61"/>
      <c r="AJ219" s="62"/>
    </row>
    <row r="220" spans="1:36" s="63" customFormat="1" ht="13.2" x14ac:dyDescent="0.25">
      <c r="A220" s="58"/>
      <c r="B220" s="59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4"/>
      <c r="AI220" s="64"/>
      <c r="AJ220" s="62"/>
    </row>
    <row r="221" spans="1:36" s="63" customFormat="1" ht="13.2" x14ac:dyDescent="0.25">
      <c r="A221" s="58"/>
      <c r="B221" s="59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1"/>
      <c r="AI221" s="61"/>
      <c r="AJ221" s="62"/>
    </row>
    <row r="222" spans="1:36" s="63" customFormat="1" ht="13.2" x14ac:dyDescent="0.25">
      <c r="A222" s="58"/>
      <c r="B222" s="59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1"/>
      <c r="AI222" s="61"/>
      <c r="AJ222" s="62"/>
    </row>
    <row r="223" spans="1:36" s="63" customFormat="1" ht="13.2" x14ac:dyDescent="0.25">
      <c r="A223" s="58"/>
      <c r="B223" s="59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4"/>
      <c r="AI223" s="64"/>
      <c r="AJ223" s="62"/>
    </row>
    <row r="224" spans="1:36" s="63" customFormat="1" ht="13.2" x14ac:dyDescent="0.25">
      <c r="A224" s="58"/>
      <c r="B224" s="59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1"/>
      <c r="AI224" s="61"/>
      <c r="AJ224" s="62"/>
    </row>
    <row r="225" spans="1:36" s="63" customFormat="1" ht="13.2" x14ac:dyDescent="0.25">
      <c r="A225" s="58"/>
      <c r="B225" s="59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1"/>
      <c r="AI225" s="61"/>
      <c r="AJ225" s="62"/>
    </row>
    <row r="226" spans="1:36" s="63" customFormat="1" ht="13.2" x14ac:dyDescent="0.25">
      <c r="A226" s="58"/>
      <c r="B226" s="59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4"/>
      <c r="AI226" s="64"/>
      <c r="AJ226" s="62"/>
    </row>
    <row r="227" spans="1:36" s="63" customFormat="1" ht="13.2" x14ac:dyDescent="0.25">
      <c r="A227" s="58"/>
      <c r="B227" s="59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1"/>
      <c r="AI227" s="61"/>
      <c r="AJ227" s="62"/>
    </row>
    <row r="228" spans="1:36" s="63" customFormat="1" ht="13.2" x14ac:dyDescent="0.25">
      <c r="A228" s="58"/>
      <c r="B228" s="59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1"/>
      <c r="AI228" s="61"/>
      <c r="AJ228" s="62"/>
    </row>
    <row r="229" spans="1:36" s="63" customFormat="1" ht="13.2" x14ac:dyDescent="0.25">
      <c r="A229" s="58"/>
      <c r="B229" s="59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4"/>
      <c r="AI229" s="64"/>
      <c r="AJ229" s="62"/>
    </row>
    <row r="230" spans="1:36" s="63" customFormat="1" ht="13.2" x14ac:dyDescent="0.25">
      <c r="A230" s="58"/>
      <c r="B230" s="59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1"/>
      <c r="AI230" s="61"/>
      <c r="AJ230" s="62"/>
    </row>
    <row r="231" spans="1:36" s="63" customFormat="1" ht="13.2" x14ac:dyDescent="0.25">
      <c r="A231" s="58"/>
      <c r="B231" s="59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1"/>
      <c r="AI231" s="61"/>
      <c r="AJ231" s="62"/>
    </row>
    <row r="232" spans="1:36" s="63" customFormat="1" ht="13.2" x14ac:dyDescent="0.25">
      <c r="A232" s="58"/>
      <c r="B232" s="59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4"/>
      <c r="AI232" s="64"/>
      <c r="AJ232" s="62"/>
    </row>
    <row r="233" spans="1:36" s="63" customFormat="1" ht="13.2" x14ac:dyDescent="0.25">
      <c r="A233" s="58"/>
      <c r="B233" s="59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1"/>
      <c r="AI233" s="61"/>
      <c r="AJ233" s="62"/>
    </row>
    <row r="234" spans="1:36" s="63" customFormat="1" ht="13.2" x14ac:dyDescent="0.25">
      <c r="A234" s="58"/>
      <c r="B234" s="59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1"/>
      <c r="AI234" s="61"/>
      <c r="AJ234" s="62"/>
    </row>
    <row r="235" spans="1:36" s="63" customFormat="1" ht="13.2" x14ac:dyDescent="0.25">
      <c r="A235" s="58"/>
      <c r="B235" s="59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4"/>
      <c r="AI235" s="64"/>
      <c r="AJ235" s="62"/>
    </row>
    <row r="236" spans="1:36" s="63" customFormat="1" ht="13.2" x14ac:dyDescent="0.25">
      <c r="A236" s="58"/>
      <c r="B236" s="59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1"/>
      <c r="AI236" s="61"/>
      <c r="AJ236" s="62"/>
    </row>
    <row r="237" spans="1:36" s="63" customFormat="1" ht="13.2" x14ac:dyDescent="0.25">
      <c r="A237" s="58"/>
      <c r="B237" s="59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1"/>
      <c r="AI237" s="61"/>
      <c r="AJ237" s="62"/>
    </row>
    <row r="238" spans="1:36" s="63" customFormat="1" ht="13.2" x14ac:dyDescent="0.25">
      <c r="A238" s="58"/>
      <c r="B238" s="59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4"/>
      <c r="AI238" s="64"/>
      <c r="AJ238" s="62"/>
    </row>
    <row r="239" spans="1:36" s="63" customFormat="1" ht="13.2" x14ac:dyDescent="0.25">
      <c r="A239" s="58"/>
      <c r="B239" s="59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1"/>
      <c r="AI239" s="61"/>
      <c r="AJ239" s="62"/>
    </row>
    <row r="240" spans="1:36" s="63" customFormat="1" ht="13.2" x14ac:dyDescent="0.25">
      <c r="A240" s="58"/>
      <c r="B240" s="59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1"/>
      <c r="AI240" s="61"/>
      <c r="AJ240" s="62"/>
    </row>
    <row r="241" spans="1:36" s="63" customFormat="1" ht="13.2" x14ac:dyDescent="0.25">
      <c r="A241" s="58"/>
      <c r="B241" s="59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4"/>
      <c r="AI241" s="64"/>
      <c r="AJ241" s="62"/>
    </row>
    <row r="242" spans="1:36" s="63" customFormat="1" ht="13.2" x14ac:dyDescent="0.25">
      <c r="A242" s="58"/>
      <c r="B242" s="59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1"/>
      <c r="AI242" s="61"/>
      <c r="AJ242" s="62"/>
    </row>
    <row r="243" spans="1:36" s="63" customFormat="1" ht="13.2" x14ac:dyDescent="0.25">
      <c r="A243" s="58"/>
      <c r="B243" s="59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1"/>
      <c r="AI243" s="61"/>
      <c r="AJ243" s="62"/>
    </row>
    <row r="244" spans="1:36" s="63" customFormat="1" ht="13.2" x14ac:dyDescent="0.25">
      <c r="A244" s="58"/>
      <c r="B244" s="59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4"/>
      <c r="AI244" s="64"/>
      <c r="AJ244" s="62"/>
    </row>
    <row r="245" spans="1:36" s="63" customFormat="1" ht="13.2" x14ac:dyDescent="0.25">
      <c r="A245" s="58"/>
      <c r="B245" s="59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1"/>
      <c r="AI245" s="61"/>
      <c r="AJ245" s="62"/>
    </row>
    <row r="246" spans="1:36" s="63" customFormat="1" ht="13.2" x14ac:dyDescent="0.25">
      <c r="A246" s="58"/>
      <c r="B246" s="59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1"/>
      <c r="AI246" s="61"/>
      <c r="AJ246" s="62"/>
    </row>
    <row r="247" spans="1:36" s="63" customFormat="1" ht="13.2" x14ac:dyDescent="0.25">
      <c r="A247" s="58"/>
      <c r="B247" s="59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4"/>
      <c r="AI247" s="64"/>
      <c r="AJ247" s="62"/>
    </row>
    <row r="248" spans="1:36" s="63" customFormat="1" ht="13.2" x14ac:dyDescent="0.25">
      <c r="A248" s="58"/>
      <c r="B248" s="59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1"/>
      <c r="AI248" s="61"/>
      <c r="AJ248" s="62"/>
    </row>
    <row r="249" spans="1:36" s="63" customFormat="1" ht="13.2" x14ac:dyDescent="0.25">
      <c r="A249" s="58"/>
      <c r="B249" s="59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1"/>
      <c r="AI249" s="61"/>
      <c r="AJ249" s="62"/>
    </row>
    <row r="250" spans="1:36" s="63" customFormat="1" ht="13.2" x14ac:dyDescent="0.25">
      <c r="A250" s="58"/>
      <c r="B250" s="59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4"/>
      <c r="AI250" s="64"/>
      <c r="AJ250" s="62"/>
    </row>
    <row r="251" spans="1:36" s="63" customFormat="1" ht="13.2" x14ac:dyDescent="0.25">
      <c r="A251" s="58"/>
      <c r="B251" s="59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1"/>
      <c r="AI251" s="61"/>
      <c r="AJ251" s="62"/>
    </row>
    <row r="252" spans="1:36" s="63" customFormat="1" ht="13.2" x14ac:dyDescent="0.25">
      <c r="A252" s="58"/>
      <c r="B252" s="59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1"/>
      <c r="AI252" s="61"/>
      <c r="AJ252" s="62"/>
    </row>
    <row r="253" spans="1:36" s="63" customFormat="1" ht="13.2" x14ac:dyDescent="0.25">
      <c r="A253" s="58"/>
      <c r="B253" s="59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4"/>
      <c r="AI253" s="64"/>
      <c r="AJ253" s="62"/>
    </row>
    <row r="254" spans="1:36" s="63" customFormat="1" ht="13.2" x14ac:dyDescent="0.25">
      <c r="A254" s="58"/>
      <c r="B254" s="59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1"/>
      <c r="AI254" s="61"/>
      <c r="AJ254" s="62"/>
    </row>
    <row r="255" spans="1:36" s="63" customFormat="1" ht="13.2" x14ac:dyDescent="0.25">
      <c r="A255" s="58"/>
      <c r="B255" s="59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1"/>
      <c r="AI255" s="61"/>
      <c r="AJ255" s="62"/>
    </row>
    <row r="256" spans="1:36" s="63" customFormat="1" ht="13.2" x14ac:dyDescent="0.25">
      <c r="A256" s="58"/>
      <c r="B256" s="59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4"/>
      <c r="AI256" s="64"/>
      <c r="AJ256" s="62"/>
    </row>
    <row r="257" spans="1:36" s="63" customFormat="1" ht="13.2" x14ac:dyDescent="0.25">
      <c r="A257" s="58"/>
      <c r="B257" s="59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1"/>
      <c r="AI257" s="61"/>
      <c r="AJ257" s="62"/>
    </row>
    <row r="258" spans="1:36" s="63" customFormat="1" ht="13.2" x14ac:dyDescent="0.25">
      <c r="A258" s="58"/>
      <c r="B258" s="59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1"/>
      <c r="AI258" s="61"/>
      <c r="AJ258" s="62"/>
    </row>
    <row r="259" spans="1:36" s="63" customFormat="1" ht="13.2" x14ac:dyDescent="0.25">
      <c r="A259" s="58"/>
      <c r="B259" s="59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4"/>
      <c r="AI259" s="64"/>
      <c r="AJ259" s="62"/>
    </row>
    <row r="260" spans="1:36" s="63" customFormat="1" ht="13.2" x14ac:dyDescent="0.25">
      <c r="A260" s="58"/>
      <c r="B260" s="59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1"/>
      <c r="AI260" s="61"/>
      <c r="AJ260" s="62"/>
    </row>
    <row r="261" spans="1:36" s="63" customFormat="1" ht="13.2" x14ac:dyDescent="0.25">
      <c r="A261" s="58"/>
      <c r="B261" s="59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1"/>
      <c r="AI261" s="61"/>
      <c r="AJ261" s="62"/>
    </row>
    <row r="262" spans="1:36" s="63" customFormat="1" ht="13.2" x14ac:dyDescent="0.25">
      <c r="A262" s="58"/>
      <c r="B262" s="59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4"/>
      <c r="AI262" s="64"/>
      <c r="AJ262" s="62"/>
    </row>
    <row r="263" spans="1:36" s="63" customFormat="1" ht="13.2" x14ac:dyDescent="0.25">
      <c r="A263" s="58"/>
      <c r="B263" s="59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1"/>
      <c r="AI263" s="61"/>
      <c r="AJ263" s="62"/>
    </row>
    <row r="264" spans="1:36" s="63" customFormat="1" ht="13.2" x14ac:dyDescent="0.25">
      <c r="A264" s="58"/>
      <c r="B264" s="59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1"/>
      <c r="AI264" s="61"/>
      <c r="AJ264" s="62"/>
    </row>
    <row r="265" spans="1:36" s="63" customFormat="1" ht="13.2" x14ac:dyDescent="0.25">
      <c r="A265" s="58"/>
      <c r="B265" s="59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4"/>
      <c r="AI265" s="64"/>
      <c r="AJ265" s="62"/>
    </row>
    <row r="266" spans="1:36" s="63" customFormat="1" ht="13.2" x14ac:dyDescent="0.25">
      <c r="A266" s="58"/>
      <c r="B266" s="59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1"/>
      <c r="AI266" s="61"/>
      <c r="AJ266" s="62"/>
    </row>
    <row r="267" spans="1:36" s="63" customFormat="1" ht="13.2" x14ac:dyDescent="0.25">
      <c r="A267" s="58"/>
      <c r="B267" s="59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1"/>
      <c r="AI267" s="61"/>
      <c r="AJ267" s="62"/>
    </row>
    <row r="268" spans="1:36" s="63" customFormat="1" ht="13.2" x14ac:dyDescent="0.25">
      <c r="A268" s="58"/>
      <c r="B268" s="59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4"/>
      <c r="AI268" s="64"/>
      <c r="AJ268" s="62"/>
    </row>
    <row r="269" spans="1:36" s="63" customFormat="1" ht="13.2" x14ac:dyDescent="0.25">
      <c r="A269" s="58"/>
      <c r="B269" s="59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1"/>
      <c r="AI269" s="61"/>
      <c r="AJ269" s="62"/>
    </row>
    <row r="270" spans="1:36" s="63" customFormat="1" ht="13.2" x14ac:dyDescent="0.25">
      <c r="A270" s="58"/>
      <c r="B270" s="59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1"/>
      <c r="AI270" s="61"/>
      <c r="AJ270" s="62"/>
    </row>
    <row r="271" spans="1:36" s="63" customFormat="1" ht="13.2" x14ac:dyDescent="0.25">
      <c r="A271" s="58"/>
      <c r="B271" s="59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4"/>
      <c r="AI271" s="64"/>
      <c r="AJ271" s="62"/>
    </row>
    <row r="272" spans="1:36" s="63" customFormat="1" ht="13.2" x14ac:dyDescent="0.25">
      <c r="A272" s="58"/>
      <c r="B272" s="59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1"/>
      <c r="AI272" s="61"/>
      <c r="AJ272" s="62"/>
    </row>
    <row r="273" spans="1:36" s="63" customFormat="1" ht="13.2" x14ac:dyDescent="0.25">
      <c r="A273" s="58"/>
      <c r="B273" s="59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1"/>
      <c r="AI273" s="61"/>
      <c r="AJ273" s="62"/>
    </row>
    <row r="274" spans="1:36" s="63" customFormat="1" ht="13.2" x14ac:dyDescent="0.25">
      <c r="A274" s="58"/>
      <c r="B274" s="59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4"/>
      <c r="AI274" s="64"/>
      <c r="AJ274" s="62"/>
    </row>
    <row r="275" spans="1:36" s="63" customFormat="1" ht="13.2" x14ac:dyDescent="0.25">
      <c r="A275" s="58"/>
      <c r="B275" s="59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1"/>
      <c r="AI275" s="61"/>
      <c r="AJ275" s="62"/>
    </row>
    <row r="276" spans="1:36" s="63" customFormat="1" ht="13.2" x14ac:dyDescent="0.25">
      <c r="A276" s="65"/>
    </row>
    <row r="277" spans="1:36" s="63" customFormat="1" ht="13.2" x14ac:dyDescent="0.25">
      <c r="A277" s="65"/>
    </row>
    <row r="278" spans="1:36" s="63" customFormat="1" ht="13.2" x14ac:dyDescent="0.25">
      <c r="A278" s="65"/>
    </row>
    <row r="279" spans="1:36" s="63" customFormat="1" ht="13.2" x14ac:dyDescent="0.25">
      <c r="A279" s="65"/>
    </row>
    <row r="280" spans="1:36" s="63" customFormat="1" ht="13.2" x14ac:dyDescent="0.25">
      <c r="A280" s="65"/>
    </row>
    <row r="281" spans="1:36" s="63" customFormat="1" ht="13.2" x14ac:dyDescent="0.25">
      <c r="A281" s="65"/>
    </row>
    <row r="282" spans="1:36" s="63" customFormat="1" ht="13.2" x14ac:dyDescent="0.25">
      <c r="A282" s="65"/>
    </row>
    <row r="283" spans="1:36" s="63" customFormat="1" ht="13.2" x14ac:dyDescent="0.25">
      <c r="A283" s="65"/>
    </row>
    <row r="284" spans="1:36" s="63" customFormat="1" ht="13.2" x14ac:dyDescent="0.25">
      <c r="A284" s="65"/>
    </row>
    <row r="285" spans="1:36" s="63" customFormat="1" ht="13.2" x14ac:dyDescent="0.25">
      <c r="A285" s="65"/>
    </row>
    <row r="286" spans="1:36" s="63" customFormat="1" ht="13.2" x14ac:dyDescent="0.25">
      <c r="A286" s="65"/>
    </row>
    <row r="287" spans="1:36" s="63" customFormat="1" ht="13.2" x14ac:dyDescent="0.25">
      <c r="A287" s="65"/>
    </row>
    <row r="288" spans="1:36" s="63" customFormat="1" ht="13.2" x14ac:dyDescent="0.25">
      <c r="A288" s="65"/>
    </row>
    <row r="289" spans="1:1" s="63" customFormat="1" ht="13.2" x14ac:dyDescent="0.25">
      <c r="A289" s="65"/>
    </row>
    <row r="290" spans="1:1" s="63" customFormat="1" ht="13.2" x14ac:dyDescent="0.25">
      <c r="A290" s="65"/>
    </row>
    <row r="291" spans="1:1" s="63" customFormat="1" ht="13.2" x14ac:dyDescent="0.25">
      <c r="A291" s="65"/>
    </row>
    <row r="292" spans="1:1" s="63" customFormat="1" ht="13.2" x14ac:dyDescent="0.25">
      <c r="A292" s="65"/>
    </row>
    <row r="293" spans="1:1" s="63" customFormat="1" ht="13.2" x14ac:dyDescent="0.25">
      <c r="A293" s="65"/>
    </row>
    <row r="294" spans="1:1" s="63" customFormat="1" ht="13.2" x14ac:dyDescent="0.25">
      <c r="A294" s="65"/>
    </row>
    <row r="295" spans="1:1" s="63" customFormat="1" ht="13.2" x14ac:dyDescent="0.25">
      <c r="A295" s="65"/>
    </row>
    <row r="296" spans="1:1" s="63" customFormat="1" ht="13.2" x14ac:dyDescent="0.25">
      <c r="A296" s="65"/>
    </row>
    <row r="297" spans="1:1" s="63" customFormat="1" ht="13.2" x14ac:dyDescent="0.25">
      <c r="A297" s="65"/>
    </row>
    <row r="298" spans="1:1" s="63" customFormat="1" ht="13.2" x14ac:dyDescent="0.25">
      <c r="A298" s="65"/>
    </row>
    <row r="299" spans="1:1" s="63" customFormat="1" ht="13.2" x14ac:dyDescent="0.25">
      <c r="A299" s="65"/>
    </row>
    <row r="300" spans="1:1" s="63" customFormat="1" ht="13.2" x14ac:dyDescent="0.25">
      <c r="A300" s="65"/>
    </row>
    <row r="301" spans="1:1" s="63" customFormat="1" ht="13.2" x14ac:dyDescent="0.25">
      <c r="A301" s="65"/>
    </row>
    <row r="302" spans="1:1" s="63" customFormat="1" ht="13.2" x14ac:dyDescent="0.25">
      <c r="A302" s="65"/>
    </row>
    <row r="303" spans="1:1" s="63" customFormat="1" ht="13.2" x14ac:dyDescent="0.25">
      <c r="A303" s="65"/>
    </row>
    <row r="304" spans="1:1" s="63" customFormat="1" ht="13.2" x14ac:dyDescent="0.25">
      <c r="A304" s="65"/>
    </row>
    <row r="305" spans="1:1" s="63" customFormat="1" ht="13.2" x14ac:dyDescent="0.25">
      <c r="A305" s="65"/>
    </row>
    <row r="306" spans="1:1" s="63" customFormat="1" ht="13.2" x14ac:dyDescent="0.25">
      <c r="A306" s="65"/>
    </row>
    <row r="307" spans="1:1" s="63" customFormat="1" ht="13.2" x14ac:dyDescent="0.25">
      <c r="A307" s="65"/>
    </row>
    <row r="308" spans="1:1" s="63" customFormat="1" ht="13.2" x14ac:dyDescent="0.25">
      <c r="A308" s="65"/>
    </row>
    <row r="309" spans="1:1" s="63" customFormat="1" ht="13.2" x14ac:dyDescent="0.25">
      <c r="A309" s="65"/>
    </row>
    <row r="310" spans="1:1" s="63" customFormat="1" ht="13.2" x14ac:dyDescent="0.25">
      <c r="A310" s="65"/>
    </row>
    <row r="311" spans="1:1" s="63" customFormat="1" ht="13.2" x14ac:dyDescent="0.25">
      <c r="A311" s="65"/>
    </row>
    <row r="312" spans="1:1" s="63" customFormat="1" ht="13.2" x14ac:dyDescent="0.25">
      <c r="A312" s="65"/>
    </row>
    <row r="313" spans="1:1" s="63" customFormat="1" ht="13.2" x14ac:dyDescent="0.25">
      <c r="A313" s="65"/>
    </row>
    <row r="314" spans="1:1" s="63" customFormat="1" ht="13.2" x14ac:dyDescent="0.25">
      <c r="A314" s="65"/>
    </row>
    <row r="315" spans="1:1" s="63" customFormat="1" ht="13.2" x14ac:dyDescent="0.25">
      <c r="A315" s="65"/>
    </row>
    <row r="316" spans="1:1" s="63" customFormat="1" ht="13.2" x14ac:dyDescent="0.25">
      <c r="A316" s="65"/>
    </row>
    <row r="317" spans="1:1" s="63" customFormat="1" ht="13.2" x14ac:dyDescent="0.25">
      <c r="A317" s="65"/>
    </row>
    <row r="318" spans="1:1" s="63" customFormat="1" ht="13.2" x14ac:dyDescent="0.25">
      <c r="A318" s="65"/>
    </row>
    <row r="319" spans="1:1" s="63" customFormat="1" ht="13.2" x14ac:dyDescent="0.25">
      <c r="A319" s="65"/>
    </row>
    <row r="320" spans="1:1" s="63" customFormat="1" ht="13.2" x14ac:dyDescent="0.25">
      <c r="A320" s="65"/>
    </row>
    <row r="321" spans="1:1" s="63" customFormat="1" ht="13.2" x14ac:dyDescent="0.25">
      <c r="A321" s="65"/>
    </row>
    <row r="322" spans="1:1" s="63" customFormat="1" ht="13.2" x14ac:dyDescent="0.25">
      <c r="A322" s="65"/>
    </row>
    <row r="323" spans="1:1" s="63" customFormat="1" ht="13.2" x14ac:dyDescent="0.25">
      <c r="A323" s="65"/>
    </row>
    <row r="324" spans="1:1" s="63" customFormat="1" ht="13.2" x14ac:dyDescent="0.25">
      <c r="A324" s="65"/>
    </row>
    <row r="325" spans="1:1" s="63" customFormat="1" ht="13.2" x14ac:dyDescent="0.25">
      <c r="A325" s="65"/>
    </row>
    <row r="326" spans="1:1" s="63" customFormat="1" ht="13.2" x14ac:dyDescent="0.25">
      <c r="A326" s="65"/>
    </row>
    <row r="327" spans="1:1" s="63" customFormat="1" ht="13.2" x14ac:dyDescent="0.25">
      <c r="A327" s="65"/>
    </row>
    <row r="328" spans="1:1" s="63" customFormat="1" ht="13.2" x14ac:dyDescent="0.25">
      <c r="A328" s="65"/>
    </row>
    <row r="329" spans="1:1" s="63" customFormat="1" ht="13.2" x14ac:dyDescent="0.25">
      <c r="A329" s="65"/>
    </row>
    <row r="330" spans="1:1" s="63" customFormat="1" ht="13.2" x14ac:dyDescent="0.25">
      <c r="A330" s="65"/>
    </row>
    <row r="331" spans="1:1" s="63" customFormat="1" ht="13.2" x14ac:dyDescent="0.25">
      <c r="A331" s="65"/>
    </row>
    <row r="332" spans="1:1" s="63" customFormat="1" ht="13.2" x14ac:dyDescent="0.25">
      <c r="A332" s="65"/>
    </row>
    <row r="333" spans="1:1" s="63" customFormat="1" ht="13.2" x14ac:dyDescent="0.25">
      <c r="A333" s="65"/>
    </row>
    <row r="334" spans="1:1" s="63" customFormat="1" ht="13.2" x14ac:dyDescent="0.25">
      <c r="A334" s="65"/>
    </row>
    <row r="335" spans="1:1" s="63" customFormat="1" ht="13.2" x14ac:dyDescent="0.25">
      <c r="A335" s="65"/>
    </row>
    <row r="336" spans="1:1" s="63" customFormat="1" ht="13.2" x14ac:dyDescent="0.25">
      <c r="A336" s="65"/>
    </row>
    <row r="337" spans="1:1" s="63" customFormat="1" ht="13.2" x14ac:dyDescent="0.25">
      <c r="A337" s="65"/>
    </row>
    <row r="338" spans="1:1" s="63" customFormat="1" ht="13.2" x14ac:dyDescent="0.25">
      <c r="A338" s="65"/>
    </row>
    <row r="339" spans="1:1" s="63" customFormat="1" ht="13.2" x14ac:dyDescent="0.25">
      <c r="A339" s="65"/>
    </row>
    <row r="340" spans="1:1" s="63" customFormat="1" ht="13.2" x14ac:dyDescent="0.25">
      <c r="A340" s="65"/>
    </row>
    <row r="341" spans="1:1" s="63" customFormat="1" ht="13.2" x14ac:dyDescent="0.25">
      <c r="A341" s="65"/>
    </row>
    <row r="342" spans="1:1" s="63" customFormat="1" ht="13.2" x14ac:dyDescent="0.25">
      <c r="A342" s="65"/>
    </row>
    <row r="343" spans="1:1" s="63" customFormat="1" ht="13.2" x14ac:dyDescent="0.25">
      <c r="A343" s="65"/>
    </row>
    <row r="344" spans="1:1" s="63" customFormat="1" ht="13.2" x14ac:dyDescent="0.25">
      <c r="A344" s="65"/>
    </row>
    <row r="345" spans="1:1" s="63" customFormat="1" ht="13.2" x14ac:dyDescent="0.25">
      <c r="A345" s="65"/>
    </row>
    <row r="346" spans="1:1" s="63" customFormat="1" ht="13.2" x14ac:dyDescent="0.25">
      <c r="A346" s="65"/>
    </row>
    <row r="347" spans="1:1" s="63" customFormat="1" ht="13.2" x14ac:dyDescent="0.25">
      <c r="A347" s="65"/>
    </row>
    <row r="348" spans="1:1" s="63" customFormat="1" ht="13.2" x14ac:dyDescent="0.25">
      <c r="A348" s="65"/>
    </row>
    <row r="349" spans="1:1" s="63" customFormat="1" ht="13.2" x14ac:dyDescent="0.25">
      <c r="A349" s="65"/>
    </row>
    <row r="350" spans="1:1" s="63" customFormat="1" ht="13.2" x14ac:dyDescent="0.25">
      <c r="A350" s="65"/>
    </row>
    <row r="351" spans="1:1" s="63" customFormat="1" ht="13.2" x14ac:dyDescent="0.25">
      <c r="A351" s="65"/>
    </row>
    <row r="352" spans="1:1" s="63" customFormat="1" ht="13.2" x14ac:dyDescent="0.25">
      <c r="A352" s="65"/>
    </row>
    <row r="353" spans="1:1" s="63" customFormat="1" ht="13.2" x14ac:dyDescent="0.25">
      <c r="A353" s="65"/>
    </row>
    <row r="354" spans="1:1" s="63" customFormat="1" ht="13.2" x14ac:dyDescent="0.25">
      <c r="A354" s="65"/>
    </row>
    <row r="355" spans="1:1" s="63" customFormat="1" ht="13.2" x14ac:dyDescent="0.25">
      <c r="A355" s="65"/>
    </row>
    <row r="356" spans="1:1" s="63" customFormat="1" ht="13.2" x14ac:dyDescent="0.25">
      <c r="A356" s="65"/>
    </row>
    <row r="357" spans="1:1" ht="13.2" x14ac:dyDescent="0.25">
      <c r="A357" s="53"/>
    </row>
    <row r="358" spans="1:1" ht="13.2" x14ac:dyDescent="0.25">
      <c r="A358" s="53"/>
    </row>
    <row r="359" spans="1:1" ht="13.2" x14ac:dyDescent="0.25">
      <c r="A359" s="53"/>
    </row>
    <row r="360" spans="1:1" ht="13.2" x14ac:dyDescent="0.25"/>
    <row r="361" spans="1:1" ht="0" hidden="1" customHeight="1" x14ac:dyDescent="0.2"/>
    <row r="362" spans="1:1" ht="0" hidden="1" customHeight="1" x14ac:dyDescent="0.2"/>
    <row r="363" spans="1:1" ht="0" hidden="1" customHeight="1" x14ac:dyDescent="0.2"/>
  </sheetData>
  <mergeCells count="20">
    <mergeCell ref="AJ7:AJ8"/>
    <mergeCell ref="B9:B11"/>
    <mergeCell ref="K3:N3"/>
    <mergeCell ref="O3:P3"/>
    <mergeCell ref="AH7:AH8"/>
    <mergeCell ref="AI7:AI8"/>
    <mergeCell ref="J5:N5"/>
    <mergeCell ref="A15:A17"/>
    <mergeCell ref="B15:B17"/>
    <mergeCell ref="B12:B14"/>
    <mergeCell ref="A9:A11"/>
    <mergeCell ref="A12:A14"/>
    <mergeCell ref="A27:A29"/>
    <mergeCell ref="B27:B29"/>
    <mergeCell ref="B18:B20"/>
    <mergeCell ref="B21:B23"/>
    <mergeCell ref="B24:B26"/>
    <mergeCell ref="A18:A20"/>
    <mergeCell ref="A21:A23"/>
    <mergeCell ref="A24:A26"/>
  </mergeCells>
  <conditionalFormatting sqref="AE7:AG7 AD8:AG8">
    <cfRule type="expression" dxfId="25" priority="61" stopIfTrue="1">
      <formula>DAY(AD7)&lt;27</formula>
    </cfRule>
  </conditionalFormatting>
  <conditionalFormatting sqref="AG8">
    <cfRule type="expression" dxfId="24" priority="60" stopIfTrue="1">
      <formula>DAY(AG8)&lt;27</formula>
    </cfRule>
  </conditionalFormatting>
  <conditionalFormatting sqref="AH11:AI12 C11:AI11 C14:AI14 AH9:AI9 C9:AG14">
    <cfRule type="cellIs" dxfId="23" priority="56" stopIfTrue="1" operator="equal">
      <formula>"ВС"</formula>
    </cfRule>
    <cfRule type="cellIs" dxfId="22" priority="57" stopIfTrue="1" operator="equal">
      <formula>"Сб"</formula>
    </cfRule>
    <cfRule type="cellIs" dxfId="21" priority="58" stopIfTrue="1" operator="equal">
      <formula>"ПД"</formula>
    </cfRule>
  </conditionalFormatting>
  <conditionalFormatting sqref="AH15:AI15 C17:AI17 C15:AG16">
    <cfRule type="cellIs" dxfId="20" priority="19" stopIfTrue="1" operator="equal">
      <formula>"ВС"</formula>
    </cfRule>
    <cfRule type="cellIs" dxfId="19" priority="20" stopIfTrue="1" operator="equal">
      <formula>"Сб"</formula>
    </cfRule>
    <cfRule type="cellIs" dxfId="18" priority="21" stopIfTrue="1" operator="equal">
      <formula>"ПД"</formula>
    </cfRule>
  </conditionalFormatting>
  <conditionalFormatting sqref="AH18:AI18 C20:AI20 C18:AG19">
    <cfRule type="cellIs" dxfId="17" priority="16" stopIfTrue="1" operator="equal">
      <formula>"ВС"</formula>
    </cfRule>
    <cfRule type="cellIs" dxfId="16" priority="17" stopIfTrue="1" operator="equal">
      <formula>"Сб"</formula>
    </cfRule>
    <cfRule type="cellIs" dxfId="15" priority="18" stopIfTrue="1" operator="equal">
      <formula>"ПД"</formula>
    </cfRule>
  </conditionalFormatting>
  <conditionalFormatting sqref="AH18:AI18 C20:AI20 C18:AG19">
    <cfRule type="cellIs" dxfId="14" priority="13" stopIfTrue="1" operator="equal">
      <formula>"ВС"</formula>
    </cfRule>
    <cfRule type="cellIs" dxfId="13" priority="14" stopIfTrue="1" operator="equal">
      <formula>"Сб"</formula>
    </cfRule>
    <cfRule type="cellIs" dxfId="12" priority="15" stopIfTrue="1" operator="equal">
      <formula>"ПД"</formula>
    </cfRule>
  </conditionalFormatting>
  <conditionalFormatting sqref="AH21:AI21 C23:AI23 C21:AG22">
    <cfRule type="cellIs" dxfId="11" priority="10" stopIfTrue="1" operator="equal">
      <formula>"ВС"</formula>
    </cfRule>
    <cfRule type="cellIs" dxfId="10" priority="11" stopIfTrue="1" operator="equal">
      <formula>"Сб"</formula>
    </cfRule>
    <cfRule type="cellIs" dxfId="9" priority="12" stopIfTrue="1" operator="equal">
      <formula>"ПД"</formula>
    </cfRule>
  </conditionalFormatting>
  <conditionalFormatting sqref="AH24:AI24 AH27:AI27 AH30:AI30 AH33:AI33 C26:AI26 C29:AI29 C32:AI32 C35:AI35 C24:AG25 C27:AG28 C30:AG31 C33:AG34">
    <cfRule type="cellIs" dxfId="8" priority="7" stopIfTrue="1" operator="equal">
      <formula>"ВС"</formula>
    </cfRule>
    <cfRule type="cellIs" dxfId="7" priority="8" stopIfTrue="1" operator="equal">
      <formula>"Сб"</formula>
    </cfRule>
    <cfRule type="cellIs" dxfId="6" priority="9" stopIfTrue="1" operator="equal">
      <formula>"ПД"</formula>
    </cfRule>
  </conditionalFormatting>
  <conditionalFormatting sqref="AH36:AI36 AH39:AI39 AH42:AI42 AH45:AI45 AH48:AI48 AH51:AI51 AH54:AI54 AH57:AI57 AH60:AI60 AH63:AI63 AH66:AI66 AH69:AI69 AH72:AI72 AH75:AI75 AH78:AI78 AH81:AI81 AH84:AI84 AH87:AI87 AH90:AI90 AH93:AI93 AH96:AI96 AH99:AI99 AH102:AI102 AH105:AI105 AH108:AI108 AH111:AI111 AH114:AI114 AH117:AI117 AH120:AI120 AH123:AI123 AH126:AI126 AH129:AI129 AH132:AI132 AH135:AI135 AH138:AI138 AH141:AI141 AH144:AI144 AH147:AI147 AH150:AI150 AH153:AI153 AH156:AI156 AH159:AI159 AH162:AI162 AH165:AI165 AH168:AI168 AH171:AI171 AH174:AI174 AH177:AI177 AH180:AI180 AH183:AI183 AH186:AI186 AH189:AI189 AH192:AI192 AH195:AI195 AH198:AI198 AH201:AI201 AH204:AI204 AH207:AI207 AH210:AI210 AH213:AI213 AH216:AI216 AH219:AI219 AH222:AI222 AH225:AI225 AH228:AI228 AH231:AI231 AH234:AI234 AH237:AI237 AH240:AI240 AH243:AI243 AH246:AI246 AH249:AI249 AH252:AI252 AH255:AI255 AH258:AI258 C38:AI38 C41:AI41 C44:AI44 C47:AI47 C50:AI50 C53:AI53 C56:AI56 C59:AI59 C62:AI62 C65:AI65 C68:AI68 C71:AI71 C74:AI74 C77:AI77 C80:AI80 C83:AI83 C86:AI86 C89:AI89 C92:AI92 C95:AI95 C98:AI98 C101:AI101 C104:AI104 C107:AI107 C110:AI110 C113:AI113 C116:AI116 C119:AI119 C122:AI122 C125:AI125 C128:AI128 C131:AI131 C134:AI134 C137:AI137 C140:AI140 C143:AI143 C146:AI146 C149:AI149 C152:AI152 C155:AI155 C158:AI158 C161:AI161 C164:AI164 C167:AI167 C170:AI170 C173:AI173 C176:AI176 C179:AI179 C182:AI182 C185:AI185 C188:AI188 C191:AI191 C194:AI194 C197:AI197 C200:AI200 C203:AI203 C206:AI206 C209:AI209 C212:AI212 C215:AI215 C218:AI218 C221:AI221 C224:AI224 C227:AI227 C230:AI230 C233:AI233 C236:AI236 C239:AI239 C242:AI242 C245:AI245 C248:AI248 C251:AI251 C254:AI254 C257:AI257 C260:AI260 C36:AG37 C39:AG40 C42:AG43 C45:AG46 C48:AG49 C51:AG52 C54:AG55 C57:AG58 C60:AG61 C63:AG64 C66:AG67 C69:AG70 C72:AG73 C75:AG76 C78:AG79 C81:AG82 C84:AG85 C87:AG88 C90:AG91 C93:AG94 C96:AG97 C99:AG100 C102:AG103 C105:AG106 C108:AG109 C111:AG112 C114:AG115 C117:AG118 C120:AG121 C123:AG124 C126:AG127 C129:AG130 C132:AG133 C135:AG136 C138:AG139 C141:AG142 C144:AG145 C147:AG148 C150:AG151 C153:AG154 C156:AG157 C159:AG160 C162:AG163 C165:AG166 C168:AG169 C171:AG172 C174:AG175 C177:AG178 C180:AG181 C183:AG184 C186:AG187 C189:AG190 C192:AG193 C195:AG196 C198:AG199 C201:AG202 C204:AG205 C207:AG208 C210:AG211 C213:AG214 C216:AG217 C219:AG220 C222:AG223 C225:AG226 C228:AG229 C231:AG232 C234:AG235 C237:AG238 C240:AG241 C243:AG244 C246:AG247 C249:AG250 C252:AG253 C255:AG256 C258:AG259">
    <cfRule type="cellIs" dxfId="5" priority="4" stopIfTrue="1" operator="equal">
      <formula>"ВС"</formula>
    </cfRule>
    <cfRule type="cellIs" dxfId="4" priority="5" stopIfTrue="1" operator="equal">
      <formula>"Сб"</formula>
    </cfRule>
    <cfRule type="cellIs" dxfId="3" priority="6" stopIfTrue="1" operator="equal">
      <formula>"ПД"</formula>
    </cfRule>
  </conditionalFormatting>
  <conditionalFormatting sqref="AH261:AI261 AH264:AI264 AH267:AI267 AH270:AI270 AH273:AI273 C263:AI263 C266:AI266 C269:AI269 C272:AI272 C275:AI275 C261:AG262 C264:AG265 C267:AG268 C270:AG271 C273:AG274">
    <cfRule type="cellIs" dxfId="2" priority="1" stopIfTrue="1" operator="equal">
      <formula>"ВС"</formula>
    </cfRule>
    <cfRule type="cellIs" dxfId="1" priority="2" stopIfTrue="1" operator="equal">
      <formula>"Сб"</formula>
    </cfRule>
    <cfRule type="cellIs" dxfId="0" priority="3" stopIfTrue="1" operator="equal">
      <formula>"ПД"</formula>
    </cfRule>
  </conditionalFormatting>
  <dataValidations count="1">
    <dataValidation type="list" allowBlank="1" showInputMessage="1" showErrorMessage="1" sqref="J5:N5">
      <formula1>Отделы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Календарь!$E$3:$E$14</xm:f>
          </x14:formula1>
          <xm:sqref>K3:N3</xm:sqref>
        </x14:dataValidation>
        <x14:dataValidation type="list" allowBlank="1" showInputMessage="1" showErrorMessage="1">
          <x14:formula1>
            <xm:f>Календарь!$D$3:$D$20</xm:f>
          </x14:formula1>
          <xm:sqref>O3:P3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2:O73"/>
  <sheetViews>
    <sheetView workbookViewId="0">
      <selection activeCell="J6" sqref="J6"/>
    </sheetView>
  </sheetViews>
  <sheetFormatPr defaultRowHeight="14.4" x14ac:dyDescent="0.3"/>
  <cols>
    <col min="2" max="2" width="10.109375" style="5" bestFit="1" customWidth="1"/>
    <col min="5" max="6" width="10.109375" customWidth="1"/>
    <col min="9" max="9" width="23.109375" bestFit="1" customWidth="1"/>
  </cols>
  <sheetData>
    <row r="2" spans="2:14" ht="15" thickBot="1" x14ac:dyDescent="0.35">
      <c r="B2" s="1" t="s">
        <v>20</v>
      </c>
      <c r="C2" t="s">
        <v>21</v>
      </c>
      <c r="E2" s="6" t="s">
        <v>1</v>
      </c>
      <c r="F2" s="6" t="s">
        <v>2</v>
      </c>
      <c r="G2" t="s">
        <v>22</v>
      </c>
      <c r="I2" t="s">
        <v>72</v>
      </c>
    </row>
    <row r="3" spans="2:14" x14ac:dyDescent="0.3">
      <c r="B3" s="2" t="s">
        <v>0</v>
      </c>
      <c r="C3">
        <v>0</v>
      </c>
      <c r="D3">
        <v>2010</v>
      </c>
      <c r="E3" t="s">
        <v>3</v>
      </c>
      <c r="F3">
        <v>1</v>
      </c>
      <c r="G3">
        <v>31</v>
      </c>
    </row>
    <row r="4" spans="2:14" ht="15" customHeight="1" x14ac:dyDescent="0.3">
      <c r="B4" s="3">
        <v>40909</v>
      </c>
      <c r="C4" t="s">
        <v>18</v>
      </c>
      <c r="D4">
        <v>2011</v>
      </c>
      <c r="E4" s="7" t="s">
        <v>4</v>
      </c>
      <c r="F4">
        <v>2</v>
      </c>
      <c r="G4">
        <v>29</v>
      </c>
      <c r="I4" s="48"/>
      <c r="J4" s="49" t="s">
        <v>46</v>
      </c>
      <c r="K4" s="49" t="s">
        <v>47</v>
      </c>
      <c r="L4" s="49" t="s">
        <v>48</v>
      </c>
      <c r="M4" s="49" t="s">
        <v>49</v>
      </c>
    </row>
    <row r="5" spans="2:14" x14ac:dyDescent="0.3">
      <c r="B5" s="3">
        <v>40910</v>
      </c>
      <c r="C5" t="s">
        <v>18</v>
      </c>
      <c r="D5">
        <v>2012</v>
      </c>
      <c r="E5" t="s">
        <v>5</v>
      </c>
      <c r="F5">
        <v>3</v>
      </c>
      <c r="G5">
        <v>31</v>
      </c>
      <c r="I5" s="76" t="s">
        <v>50</v>
      </c>
      <c r="J5" s="76"/>
      <c r="K5" s="76"/>
      <c r="L5" s="76"/>
      <c r="M5" s="76"/>
    </row>
    <row r="6" spans="2:14" x14ac:dyDescent="0.3">
      <c r="B6" s="3">
        <v>40911</v>
      </c>
      <c r="C6" t="s">
        <v>18</v>
      </c>
      <c r="D6">
        <v>2013</v>
      </c>
      <c r="E6" t="s">
        <v>6</v>
      </c>
      <c r="F6">
        <v>4</v>
      </c>
      <c r="G6">
        <v>30</v>
      </c>
      <c r="I6" s="50" t="s">
        <v>51</v>
      </c>
      <c r="J6" s="50">
        <v>31</v>
      </c>
      <c r="K6" s="50">
        <v>29</v>
      </c>
      <c r="L6" s="50">
        <v>31</v>
      </c>
      <c r="M6" s="50">
        <v>91</v>
      </c>
    </row>
    <row r="7" spans="2:14" x14ac:dyDescent="0.3">
      <c r="B7" s="3">
        <v>40912</v>
      </c>
      <c r="C7" t="s">
        <v>18</v>
      </c>
      <c r="D7">
        <v>2014</v>
      </c>
      <c r="E7" t="s">
        <v>7</v>
      </c>
      <c r="F7">
        <v>5</v>
      </c>
      <c r="G7">
        <v>31</v>
      </c>
      <c r="I7" s="50" t="s">
        <v>52</v>
      </c>
      <c r="J7" s="50">
        <v>16</v>
      </c>
      <c r="K7" s="50">
        <v>20</v>
      </c>
      <c r="L7" s="50">
        <v>21</v>
      </c>
      <c r="M7" s="50">
        <v>57</v>
      </c>
    </row>
    <row r="8" spans="2:14" x14ac:dyDescent="0.3">
      <c r="B8" s="3">
        <v>40913</v>
      </c>
      <c r="C8" t="s">
        <v>18</v>
      </c>
      <c r="D8">
        <v>2015</v>
      </c>
      <c r="E8" t="s">
        <v>8</v>
      </c>
      <c r="F8">
        <v>6</v>
      </c>
      <c r="G8">
        <v>30</v>
      </c>
      <c r="I8" s="50" t="s">
        <v>53</v>
      </c>
      <c r="J8" s="50">
        <v>15</v>
      </c>
      <c r="K8" s="50">
        <v>9</v>
      </c>
      <c r="L8" s="50">
        <v>10</v>
      </c>
      <c r="M8" s="50">
        <v>34</v>
      </c>
    </row>
    <row r="9" spans="2:14" x14ac:dyDescent="0.3">
      <c r="B9" s="3">
        <v>40914</v>
      </c>
      <c r="C9" t="s">
        <v>18</v>
      </c>
      <c r="D9">
        <v>2016</v>
      </c>
      <c r="E9" t="s">
        <v>9</v>
      </c>
      <c r="F9">
        <v>7</v>
      </c>
      <c r="G9">
        <v>31</v>
      </c>
      <c r="I9" s="76" t="s">
        <v>54</v>
      </c>
      <c r="J9" s="76"/>
      <c r="K9" s="76"/>
      <c r="L9" s="76"/>
      <c r="M9" s="76"/>
    </row>
    <row r="10" spans="2:14" x14ac:dyDescent="0.3">
      <c r="B10" s="3">
        <v>40915</v>
      </c>
      <c r="C10" t="s">
        <v>18</v>
      </c>
      <c r="D10">
        <v>2017</v>
      </c>
      <c r="E10" t="s">
        <v>10</v>
      </c>
      <c r="F10">
        <v>8</v>
      </c>
      <c r="G10">
        <v>31</v>
      </c>
      <c r="I10" s="50" t="s">
        <v>55</v>
      </c>
      <c r="J10" s="50">
        <v>128</v>
      </c>
      <c r="K10" s="50">
        <v>159</v>
      </c>
      <c r="L10" s="50">
        <v>167</v>
      </c>
      <c r="M10" s="50">
        <v>454</v>
      </c>
    </row>
    <row r="11" spans="2:14" x14ac:dyDescent="0.3">
      <c r="B11" s="3">
        <v>40916</v>
      </c>
      <c r="C11" t="s">
        <v>18</v>
      </c>
      <c r="D11">
        <v>2018</v>
      </c>
      <c r="E11" t="s">
        <v>11</v>
      </c>
      <c r="F11">
        <v>9</v>
      </c>
      <c r="G11">
        <v>30</v>
      </c>
    </row>
    <row r="12" spans="2:14" x14ac:dyDescent="0.3">
      <c r="B12" s="3">
        <v>40917</v>
      </c>
      <c r="C12" t="s">
        <v>18</v>
      </c>
      <c r="D12">
        <v>2019</v>
      </c>
      <c r="E12" t="s">
        <v>12</v>
      </c>
      <c r="F12">
        <v>10</v>
      </c>
      <c r="G12">
        <v>31</v>
      </c>
    </row>
    <row r="13" spans="2:14" x14ac:dyDescent="0.3">
      <c r="B13" s="3">
        <v>40962</v>
      </c>
      <c r="C13" t="s">
        <v>18</v>
      </c>
      <c r="D13">
        <v>2020</v>
      </c>
      <c r="E13" t="s">
        <v>13</v>
      </c>
      <c r="F13">
        <v>11</v>
      </c>
      <c r="G13">
        <v>30</v>
      </c>
    </row>
    <row r="14" spans="2:14" x14ac:dyDescent="0.3">
      <c r="B14" s="3">
        <v>40976</v>
      </c>
      <c r="C14" t="s">
        <v>18</v>
      </c>
      <c r="D14">
        <v>2021</v>
      </c>
      <c r="E14" t="s">
        <v>14</v>
      </c>
      <c r="F14">
        <v>12</v>
      </c>
      <c r="G14">
        <v>31</v>
      </c>
      <c r="I14" s="48"/>
      <c r="J14" s="49" t="s">
        <v>56</v>
      </c>
      <c r="K14" s="49" t="s">
        <v>57</v>
      </c>
      <c r="L14" s="49" t="s">
        <v>58</v>
      </c>
      <c r="M14" s="49" t="s">
        <v>59</v>
      </c>
      <c r="N14" s="49" t="s">
        <v>60</v>
      </c>
    </row>
    <row r="15" spans="2:14" x14ac:dyDescent="0.3">
      <c r="B15" s="3">
        <v>40977</v>
      </c>
      <c r="C15" t="s">
        <v>18</v>
      </c>
      <c r="D15">
        <v>2022</v>
      </c>
      <c r="I15" s="76" t="s">
        <v>50</v>
      </c>
      <c r="J15" s="76"/>
      <c r="K15" s="76"/>
      <c r="L15" s="76"/>
      <c r="M15" s="76"/>
      <c r="N15" s="76"/>
    </row>
    <row r="16" spans="2:14" x14ac:dyDescent="0.3">
      <c r="B16" s="3">
        <v>40979</v>
      </c>
      <c r="C16" t="s">
        <v>19</v>
      </c>
      <c r="D16">
        <v>2023</v>
      </c>
      <c r="I16" s="50" t="s">
        <v>51</v>
      </c>
      <c r="J16" s="50">
        <v>30</v>
      </c>
      <c r="K16" s="50">
        <v>31</v>
      </c>
      <c r="L16" s="50">
        <v>30</v>
      </c>
      <c r="M16" s="50">
        <v>91</v>
      </c>
      <c r="N16" s="50">
        <v>182</v>
      </c>
    </row>
    <row r="17" spans="2:15" x14ac:dyDescent="0.3">
      <c r="B17" s="3">
        <v>41027</v>
      </c>
      <c r="C17" t="s">
        <v>19</v>
      </c>
      <c r="D17">
        <v>2024</v>
      </c>
      <c r="I17" s="50" t="s">
        <v>52</v>
      </c>
      <c r="J17" s="50">
        <v>21</v>
      </c>
      <c r="K17" s="50">
        <v>21</v>
      </c>
      <c r="L17" s="50">
        <v>20</v>
      </c>
      <c r="M17" s="50">
        <v>62</v>
      </c>
      <c r="N17" s="50">
        <v>119</v>
      </c>
    </row>
    <row r="18" spans="2:15" x14ac:dyDescent="0.3">
      <c r="B18" s="3">
        <v>41028</v>
      </c>
      <c r="C18" t="s">
        <v>18</v>
      </c>
      <c r="D18">
        <v>2025</v>
      </c>
      <c r="I18" s="50" t="s">
        <v>53</v>
      </c>
      <c r="J18" s="50">
        <v>9</v>
      </c>
      <c r="K18" s="50">
        <v>10</v>
      </c>
      <c r="L18" s="50">
        <v>10</v>
      </c>
      <c r="M18" s="50">
        <v>29</v>
      </c>
      <c r="N18" s="50">
        <v>63</v>
      </c>
    </row>
    <row r="19" spans="2:15" x14ac:dyDescent="0.3">
      <c r="B19" s="3">
        <v>41029</v>
      </c>
      <c r="C19" t="s">
        <v>18</v>
      </c>
      <c r="D19">
        <v>2026</v>
      </c>
      <c r="I19" s="76" t="s">
        <v>54</v>
      </c>
      <c r="J19" s="76"/>
      <c r="K19" s="76"/>
      <c r="L19" s="76"/>
      <c r="M19" s="76"/>
      <c r="N19" s="76"/>
    </row>
    <row r="20" spans="2:15" x14ac:dyDescent="0.3">
      <c r="B20" s="3">
        <v>41030</v>
      </c>
      <c r="C20" t="s">
        <v>18</v>
      </c>
      <c r="D20">
        <v>2027</v>
      </c>
      <c r="I20" s="50" t="s">
        <v>55</v>
      </c>
      <c r="J20" s="50">
        <v>167</v>
      </c>
      <c r="K20" s="50">
        <v>167</v>
      </c>
      <c r="L20" s="50">
        <v>159</v>
      </c>
      <c r="M20" s="50">
        <v>493</v>
      </c>
      <c r="N20" s="50">
        <v>947</v>
      </c>
    </row>
    <row r="21" spans="2:15" x14ac:dyDescent="0.3">
      <c r="B21" s="3">
        <v>41034</v>
      </c>
      <c r="C21" t="s">
        <v>19</v>
      </c>
    </row>
    <row r="22" spans="2:15" x14ac:dyDescent="0.3">
      <c r="B22" s="3">
        <v>41035</v>
      </c>
      <c r="C22" t="s">
        <v>18</v>
      </c>
    </row>
    <row r="23" spans="2:15" x14ac:dyDescent="0.3">
      <c r="B23" s="3">
        <v>41036</v>
      </c>
      <c r="C23" t="s">
        <v>18</v>
      </c>
      <c r="I23" s="48"/>
      <c r="J23" s="49" t="s">
        <v>61</v>
      </c>
      <c r="K23" s="49" t="s">
        <v>62</v>
      </c>
      <c r="L23" s="49" t="s">
        <v>63</v>
      </c>
      <c r="M23" s="49" t="s">
        <v>64</v>
      </c>
    </row>
    <row r="24" spans="2:15" x14ac:dyDescent="0.3">
      <c r="B24" s="3">
        <v>41037</v>
      </c>
      <c r="C24" t="s">
        <v>18</v>
      </c>
      <c r="I24" s="76" t="s">
        <v>50</v>
      </c>
      <c r="J24" s="76"/>
      <c r="K24" s="76"/>
      <c r="L24" s="76"/>
      <c r="M24" s="76"/>
    </row>
    <row r="25" spans="2:15" x14ac:dyDescent="0.3">
      <c r="B25" s="3">
        <v>41038</v>
      </c>
      <c r="C25" t="s">
        <v>18</v>
      </c>
      <c r="I25" s="50" t="s">
        <v>51</v>
      </c>
      <c r="J25" s="50">
        <v>31</v>
      </c>
      <c r="K25" s="50">
        <v>31</v>
      </c>
      <c r="L25" s="50">
        <v>30</v>
      </c>
      <c r="M25" s="50">
        <v>92</v>
      </c>
    </row>
    <row r="26" spans="2:15" x14ac:dyDescent="0.3">
      <c r="B26" s="3">
        <v>41041</v>
      </c>
      <c r="C26" t="s">
        <v>19</v>
      </c>
      <c r="I26" s="50" t="s">
        <v>52</v>
      </c>
      <c r="J26" s="50">
        <v>22</v>
      </c>
      <c r="K26" s="50">
        <v>23</v>
      </c>
      <c r="L26" s="50">
        <v>20</v>
      </c>
      <c r="M26" s="50">
        <v>65</v>
      </c>
    </row>
    <row r="27" spans="2:15" ht="15" customHeight="1" x14ac:dyDescent="0.3">
      <c r="B27" s="3">
        <v>41069</v>
      </c>
      <c r="C27" t="s">
        <v>19</v>
      </c>
      <c r="I27" s="50" t="s">
        <v>53</v>
      </c>
      <c r="J27" s="50">
        <v>9</v>
      </c>
      <c r="K27" s="50">
        <v>8</v>
      </c>
      <c r="L27" s="50">
        <v>10</v>
      </c>
      <c r="M27" s="50">
        <v>27</v>
      </c>
    </row>
    <row r="28" spans="2:15" ht="15" customHeight="1" x14ac:dyDescent="0.3">
      <c r="B28" s="3">
        <v>41070</v>
      </c>
      <c r="C28" t="s">
        <v>18</v>
      </c>
      <c r="I28" s="76" t="s">
        <v>54</v>
      </c>
      <c r="J28" s="76"/>
      <c r="K28" s="76"/>
      <c r="L28" s="76"/>
      <c r="M28" s="76"/>
    </row>
    <row r="29" spans="2:15" x14ac:dyDescent="0.3">
      <c r="B29" s="3">
        <v>41071</v>
      </c>
      <c r="C29" t="s">
        <v>18</v>
      </c>
      <c r="I29" s="50" t="s">
        <v>55</v>
      </c>
      <c r="J29" s="50">
        <v>176</v>
      </c>
      <c r="K29" s="50">
        <v>184</v>
      </c>
      <c r="L29" s="50">
        <v>160</v>
      </c>
      <c r="M29" s="50">
        <v>520</v>
      </c>
    </row>
    <row r="30" spans="2:15" x14ac:dyDescent="0.3">
      <c r="B30" s="3">
        <v>41072</v>
      </c>
      <c r="C30" t="s">
        <v>18</v>
      </c>
    </row>
    <row r="31" spans="2:15" x14ac:dyDescent="0.3">
      <c r="B31" s="3">
        <v>41218</v>
      </c>
      <c r="C31" t="s">
        <v>18</v>
      </c>
    </row>
    <row r="32" spans="2:15" x14ac:dyDescent="0.3">
      <c r="B32" s="3">
        <v>41272</v>
      </c>
      <c r="C32" t="s">
        <v>19</v>
      </c>
      <c r="I32" s="48"/>
      <c r="J32" s="49" t="s">
        <v>65</v>
      </c>
      <c r="K32" s="49" t="s">
        <v>66</v>
      </c>
      <c r="L32" s="49" t="s">
        <v>67</v>
      </c>
      <c r="M32" s="49" t="s">
        <v>68</v>
      </c>
      <c r="N32" s="49" t="s">
        <v>69</v>
      </c>
      <c r="O32" s="49" t="s">
        <v>70</v>
      </c>
    </row>
    <row r="33" spans="2:15" ht="15" thickBot="1" x14ac:dyDescent="0.35">
      <c r="B33" s="4">
        <v>41274</v>
      </c>
      <c r="C33" t="s">
        <v>18</v>
      </c>
      <c r="I33" s="76" t="s">
        <v>50</v>
      </c>
      <c r="J33" s="76"/>
      <c r="K33" s="76"/>
      <c r="L33" s="76"/>
      <c r="M33" s="76"/>
      <c r="N33" s="76"/>
      <c r="O33" s="76"/>
    </row>
    <row r="34" spans="2:15" x14ac:dyDescent="0.3">
      <c r="B34" s="1"/>
      <c r="I34" s="50" t="s">
        <v>51</v>
      </c>
      <c r="J34" s="50">
        <v>31</v>
      </c>
      <c r="K34" s="50">
        <v>30</v>
      </c>
      <c r="L34" s="50">
        <v>31</v>
      </c>
      <c r="M34" s="50">
        <v>92</v>
      </c>
      <c r="N34" s="50">
        <v>184</v>
      </c>
      <c r="O34" s="50">
        <v>366</v>
      </c>
    </row>
    <row r="35" spans="2:15" x14ac:dyDescent="0.3">
      <c r="B35" s="1"/>
      <c r="I35" s="50" t="s">
        <v>52</v>
      </c>
      <c r="J35" s="50">
        <v>23</v>
      </c>
      <c r="K35" s="50">
        <v>21</v>
      </c>
      <c r="L35" s="50">
        <v>21</v>
      </c>
      <c r="M35" s="50">
        <v>65</v>
      </c>
      <c r="N35" s="50">
        <v>130</v>
      </c>
      <c r="O35" s="50">
        <v>249</v>
      </c>
    </row>
    <row r="36" spans="2:15" x14ac:dyDescent="0.3">
      <c r="I36" s="50" t="s">
        <v>71</v>
      </c>
      <c r="J36" s="50">
        <v>8</v>
      </c>
      <c r="K36" s="50">
        <v>9</v>
      </c>
      <c r="L36" s="50">
        <v>10</v>
      </c>
      <c r="M36" s="50">
        <v>27</v>
      </c>
      <c r="N36" s="50">
        <v>54</v>
      </c>
      <c r="O36" s="50">
        <v>117</v>
      </c>
    </row>
    <row r="37" spans="2:15" x14ac:dyDescent="0.3">
      <c r="I37" s="76" t="s">
        <v>54</v>
      </c>
      <c r="J37" s="76"/>
      <c r="K37" s="76"/>
      <c r="L37" s="76"/>
      <c r="M37" s="76"/>
      <c r="N37" s="76"/>
      <c r="O37" s="76"/>
    </row>
    <row r="38" spans="2:15" x14ac:dyDescent="0.3">
      <c r="I38" s="50" t="s">
        <v>55</v>
      </c>
      <c r="J38" s="50">
        <v>184</v>
      </c>
      <c r="K38" s="50">
        <v>168</v>
      </c>
      <c r="L38" s="50">
        <v>167</v>
      </c>
      <c r="M38" s="50">
        <v>519</v>
      </c>
      <c r="N38" s="50">
        <v>1039</v>
      </c>
      <c r="O38" s="50">
        <v>1986</v>
      </c>
    </row>
    <row r="41" spans="2:15" ht="15" customHeight="1" x14ac:dyDescent="0.3"/>
    <row r="50" ht="15" customHeight="1" x14ac:dyDescent="0.3"/>
    <row r="73" ht="15" customHeight="1" x14ac:dyDescent="0.3"/>
  </sheetData>
  <mergeCells count="8">
    <mergeCell ref="I5:M5"/>
    <mergeCell ref="I9:M9"/>
    <mergeCell ref="I37:O37"/>
    <mergeCell ref="I33:O33"/>
    <mergeCell ref="I28:M28"/>
    <mergeCell ref="I15:N15"/>
    <mergeCell ref="I19:N19"/>
    <mergeCell ref="I24:M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3:G27"/>
  <sheetViews>
    <sheetView workbookViewId="0">
      <selection activeCell="A30" sqref="A30"/>
    </sheetView>
  </sheetViews>
  <sheetFormatPr defaultRowHeight="14.4" x14ac:dyDescent="0.3"/>
  <cols>
    <col min="1" max="1" width="22.88671875" customWidth="1"/>
    <col min="2" max="2" width="15.88671875" customWidth="1"/>
    <col min="3" max="3" width="17.44140625" customWidth="1"/>
    <col min="4" max="4" width="16.5546875" customWidth="1"/>
    <col min="5" max="5" width="18.88671875" customWidth="1"/>
    <col min="6" max="6" width="16.6640625" customWidth="1"/>
    <col min="7" max="7" width="15.109375" customWidth="1"/>
  </cols>
  <sheetData>
    <row r="3" spans="1:7" x14ac:dyDescent="0.3">
      <c r="A3" s="30" t="s">
        <v>73</v>
      </c>
      <c r="B3" s="30" t="s">
        <v>29</v>
      </c>
      <c r="C3" s="30" t="s">
        <v>30</v>
      </c>
      <c r="D3" s="30" t="s">
        <v>31</v>
      </c>
      <c r="E3" s="30" t="s">
        <v>32</v>
      </c>
      <c r="F3" s="30" t="s">
        <v>33</v>
      </c>
      <c r="G3" s="30" t="s">
        <v>34</v>
      </c>
    </row>
    <row r="4" spans="1:7" x14ac:dyDescent="0.3">
      <c r="A4" s="31" t="s">
        <v>74</v>
      </c>
      <c r="B4" s="51"/>
      <c r="C4" s="31"/>
      <c r="D4" s="31"/>
      <c r="E4" s="31"/>
      <c r="F4" s="31"/>
      <c r="G4" s="31"/>
    </row>
    <row r="5" spans="1:7" x14ac:dyDescent="0.3">
      <c r="A5" s="31" t="s">
        <v>75</v>
      </c>
      <c r="B5" s="52"/>
      <c r="C5" s="31"/>
      <c r="D5" s="31"/>
      <c r="E5" s="31"/>
      <c r="F5" s="31"/>
      <c r="G5" s="31"/>
    </row>
    <row r="6" spans="1:7" x14ac:dyDescent="0.3">
      <c r="A6" s="31" t="s">
        <v>76</v>
      </c>
      <c r="B6" s="52"/>
      <c r="C6" s="31"/>
      <c r="D6" s="31"/>
      <c r="E6" s="31"/>
      <c r="G6" s="31"/>
    </row>
    <row r="7" spans="1:7" x14ac:dyDescent="0.3">
      <c r="A7" s="31" t="s">
        <v>77</v>
      </c>
      <c r="B7" s="52"/>
      <c r="C7" s="31"/>
      <c r="D7" s="32"/>
      <c r="E7" s="31"/>
      <c r="G7" s="31"/>
    </row>
    <row r="8" spans="1:7" x14ac:dyDescent="0.3">
      <c r="A8" s="31" t="s">
        <v>78</v>
      </c>
      <c r="B8" s="52"/>
      <c r="D8" s="31"/>
      <c r="G8" s="31"/>
    </row>
    <row r="9" spans="1:7" x14ac:dyDescent="0.3">
      <c r="A9" s="31" t="s">
        <v>79</v>
      </c>
      <c r="B9" s="52"/>
      <c r="D9" s="31"/>
    </row>
    <row r="10" spans="1:7" x14ac:dyDescent="0.3">
      <c r="A10" s="31" t="s">
        <v>80</v>
      </c>
      <c r="B10" s="52"/>
      <c r="D10" s="31"/>
    </row>
    <row r="11" spans="1:7" ht="15" x14ac:dyDescent="0.25">
      <c r="B11" s="52"/>
      <c r="D11" s="31"/>
    </row>
    <row r="12" spans="1:7" ht="15" x14ac:dyDescent="0.25">
      <c r="D12" s="31"/>
    </row>
    <row r="13" spans="1:7" ht="15" x14ac:dyDescent="0.25">
      <c r="D13" s="31"/>
    </row>
    <row r="14" spans="1:7" ht="15" x14ac:dyDescent="0.25">
      <c r="D14" s="31"/>
    </row>
    <row r="15" spans="1:7" ht="15" x14ac:dyDescent="0.25">
      <c r="D15" s="31"/>
    </row>
    <row r="16" spans="1:7" ht="15" x14ac:dyDescent="0.25">
      <c r="D16" s="31"/>
    </row>
    <row r="17" spans="2:5" ht="15" x14ac:dyDescent="0.25">
      <c r="B17" t="s">
        <v>35</v>
      </c>
      <c r="C17" t="s">
        <v>35</v>
      </c>
      <c r="D17" s="31"/>
      <c r="E17" t="s">
        <v>35</v>
      </c>
    </row>
    <row r="18" spans="2:5" ht="15" x14ac:dyDescent="0.25">
      <c r="B18" t="s">
        <v>35</v>
      </c>
      <c r="C18" t="s">
        <v>35</v>
      </c>
      <c r="D18" t="s">
        <v>35</v>
      </c>
      <c r="E18" t="s">
        <v>35</v>
      </c>
    </row>
    <row r="19" spans="2:5" ht="15" x14ac:dyDescent="0.25">
      <c r="C19" t="s">
        <v>35</v>
      </c>
      <c r="D19" t="s">
        <v>35</v>
      </c>
      <c r="E19" t="s">
        <v>35</v>
      </c>
    </row>
    <row r="20" spans="2:5" ht="15" x14ac:dyDescent="0.25">
      <c r="C20" t="s">
        <v>35</v>
      </c>
      <c r="D20" t="s">
        <v>35</v>
      </c>
      <c r="E20" t="s">
        <v>35</v>
      </c>
    </row>
    <row r="21" spans="2:5" ht="15" x14ac:dyDescent="0.25">
      <c r="C21" t="s">
        <v>35</v>
      </c>
      <c r="D21" t="s">
        <v>35</v>
      </c>
      <c r="E21" t="s">
        <v>35</v>
      </c>
    </row>
    <row r="22" spans="2:5" ht="15" x14ac:dyDescent="0.25">
      <c r="C22" t="s">
        <v>35</v>
      </c>
      <c r="D22" t="s">
        <v>35</v>
      </c>
      <c r="E22" t="s">
        <v>35</v>
      </c>
    </row>
    <row r="23" spans="2:5" ht="15" x14ac:dyDescent="0.25">
      <c r="C23" t="s">
        <v>35</v>
      </c>
      <c r="D23" t="s">
        <v>35</v>
      </c>
      <c r="E23" t="s">
        <v>35</v>
      </c>
    </row>
    <row r="24" spans="2:5" ht="15" x14ac:dyDescent="0.25">
      <c r="D24" t="s">
        <v>35</v>
      </c>
      <c r="E24" t="s">
        <v>35</v>
      </c>
    </row>
    <row r="25" spans="2:5" ht="15" x14ac:dyDescent="0.25">
      <c r="E25" t="s">
        <v>35</v>
      </c>
    </row>
    <row r="26" spans="2:5" x14ac:dyDescent="0.3">
      <c r="E26" t="s">
        <v>35</v>
      </c>
    </row>
    <row r="27" spans="2:5" x14ac:dyDescent="0.3">
      <c r="E27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8"/>
  <sheetViews>
    <sheetView workbookViewId="0">
      <selection activeCell="A3" sqref="A3"/>
    </sheetView>
  </sheetViews>
  <sheetFormatPr defaultRowHeight="14.4" x14ac:dyDescent="0.3"/>
  <cols>
    <col min="1" max="1" width="19.6640625" customWidth="1"/>
    <col min="2" max="2" width="10.6640625" customWidth="1"/>
  </cols>
  <sheetData>
    <row r="1" spans="1:3" x14ac:dyDescent="0.3">
      <c r="A1" t="s">
        <v>37</v>
      </c>
      <c r="B1" t="s">
        <v>36</v>
      </c>
      <c r="C1" t="s">
        <v>38</v>
      </c>
    </row>
    <row r="2" spans="1:3" x14ac:dyDescent="0.3">
      <c r="A2" s="30" t="s">
        <v>73</v>
      </c>
      <c r="B2" s="33">
        <v>0.39583333333333331</v>
      </c>
      <c r="C2" s="33">
        <v>0.77083333333333337</v>
      </c>
    </row>
    <row r="3" spans="1:3" x14ac:dyDescent="0.3">
      <c r="A3" s="30" t="s">
        <v>29</v>
      </c>
      <c r="B3" s="33">
        <v>0.39583333333333331</v>
      </c>
      <c r="C3" s="33">
        <v>0.77083333333333337</v>
      </c>
    </row>
    <row r="4" spans="1:3" x14ac:dyDescent="0.3">
      <c r="A4" s="30" t="s">
        <v>30</v>
      </c>
      <c r="B4" s="33">
        <v>0.39583333333333331</v>
      </c>
      <c r="C4" s="33">
        <v>0.77083333333333337</v>
      </c>
    </row>
    <row r="5" spans="1:3" x14ac:dyDescent="0.3">
      <c r="A5" s="30" t="s">
        <v>31</v>
      </c>
      <c r="B5" s="33">
        <v>0.33333333333333331</v>
      </c>
      <c r="C5" s="33">
        <v>0.70833333333333337</v>
      </c>
    </row>
    <row r="6" spans="1:3" x14ac:dyDescent="0.3">
      <c r="A6" s="30" t="s">
        <v>32</v>
      </c>
      <c r="B6" s="33">
        <v>0.33333333333333331</v>
      </c>
      <c r="C6" s="33">
        <v>0.70833333333333337</v>
      </c>
    </row>
    <row r="7" spans="1:3" x14ac:dyDescent="0.3">
      <c r="A7" s="30" t="s">
        <v>33</v>
      </c>
      <c r="B7" s="33">
        <v>0.39583333333333331</v>
      </c>
      <c r="C7" s="33">
        <v>0.77083333333333337</v>
      </c>
    </row>
    <row r="8" spans="1:3" x14ac:dyDescent="0.3">
      <c r="A8" s="30" t="s">
        <v>34</v>
      </c>
      <c r="B8" s="33">
        <v>0.41666666666666669</v>
      </c>
      <c r="C8" s="33">
        <v>0.79166666666666663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Январь</vt:lpstr>
      <vt:lpstr>Календарь</vt:lpstr>
      <vt:lpstr>Структура</vt:lpstr>
      <vt:lpstr>РежимРаботы</vt:lpstr>
      <vt:lpstr>ВремяРаботы</vt:lpstr>
      <vt:lpstr>ДИР</vt:lpstr>
      <vt:lpstr>Дистрибуция</vt:lpstr>
      <vt:lpstr>ДниИскл</vt:lpstr>
      <vt:lpstr>Закупки</vt:lpstr>
      <vt:lpstr>Календарь2008</vt:lpstr>
      <vt:lpstr>месяцы</vt:lpstr>
      <vt:lpstr>ОПиОЗ</vt:lpstr>
      <vt:lpstr>Отделы</vt:lpstr>
      <vt:lpstr>Склад</vt:lpstr>
      <vt:lpstr>Транспортная</vt:lpstr>
      <vt:lpstr>Юридическая</vt:lpstr>
    </vt:vector>
  </TitlesOfParts>
  <Company>Atim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ноутбук</cp:lastModifiedBy>
  <cp:lastPrinted>2012-03-30T18:33:44Z</cp:lastPrinted>
  <dcterms:created xsi:type="dcterms:W3CDTF">2008-05-27T06:53:27Z</dcterms:created>
  <dcterms:modified xsi:type="dcterms:W3CDTF">2013-01-31T19:33:08Z</dcterms:modified>
</cp:coreProperties>
</file>