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330"/>
  </bookViews>
  <sheets>
    <sheet name="Заполнить" sheetId="1" r:id="rId1"/>
    <sheet name="Расчетный лист_аванс" sheetId="2" r:id="rId2"/>
    <sheet name="Расчетный лист_зарплата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E8" i="3"/>
  <c r="E7" i="3"/>
  <c r="E5" i="3"/>
  <c r="C8" i="3"/>
  <c r="C7" i="3"/>
  <c r="C6" i="3"/>
  <c r="C5" i="3"/>
  <c r="B2" i="3"/>
  <c r="C1" i="3"/>
  <c r="D5" i="2"/>
  <c r="B5" i="2"/>
  <c r="B2" i="2"/>
  <c r="U23" i="1"/>
  <c r="T23" i="1"/>
  <c r="S23" i="1"/>
  <c r="R23" i="1"/>
  <c r="Q23" i="1"/>
  <c r="P23" i="1"/>
  <c r="K23" i="1"/>
  <c r="H23" i="1"/>
  <c r="I30" i="1" s="1"/>
  <c r="G23" i="1"/>
  <c r="O21" i="1"/>
  <c r="V21" i="1" s="1"/>
  <c r="O20" i="1"/>
  <c r="V20" i="1" s="1"/>
  <c r="L19" i="1"/>
  <c r="O19" i="1" s="1"/>
  <c r="L18" i="1"/>
  <c r="O17" i="1"/>
  <c r="V17" i="1" s="1"/>
  <c r="L17" i="1"/>
  <c r="L16" i="1"/>
  <c r="O16" i="1" s="1"/>
  <c r="L15" i="1"/>
  <c r="O15" i="1" s="1"/>
  <c r="L14" i="1"/>
  <c r="L13" i="1"/>
  <c r="L12" i="1"/>
  <c r="O12" i="1" s="1"/>
  <c r="L11" i="1"/>
  <c r="O10" i="1"/>
  <c r="V10" i="1" s="1"/>
  <c r="L10" i="1"/>
  <c r="L9" i="1"/>
  <c r="O9" i="1" s="1"/>
  <c r="L8" i="1"/>
  <c r="O8" i="1" s="1"/>
  <c r="L7" i="1"/>
  <c r="O6" i="1"/>
  <c r="V6" i="1" s="1"/>
  <c r="L6" i="1"/>
  <c r="L5" i="1"/>
  <c r="O5" i="1" s="1"/>
  <c r="L4" i="1"/>
  <c r="O4" i="1" s="1"/>
  <c r="L3" i="1"/>
  <c r="X2" i="1"/>
  <c r="W2" i="1"/>
  <c r="L2" i="1"/>
  <c r="L23" i="1" s="1"/>
  <c r="B11" i="2"/>
  <c r="B9" i="2"/>
  <c r="B1" i="2"/>
  <c r="C9" i="3" l="1"/>
  <c r="O2" i="1"/>
  <c r="W21" i="1"/>
  <c r="E6" i="3"/>
  <c r="E9" i="3" s="1"/>
  <c r="C11" i="3" s="1"/>
  <c r="W6" i="1"/>
  <c r="O13" i="1"/>
  <c r="V13" i="1" s="1"/>
  <c r="W17" i="1"/>
  <c r="W20" i="1"/>
  <c r="W10" i="1"/>
  <c r="V9" i="1"/>
  <c r="W9" i="1"/>
  <c r="V4" i="1"/>
  <c r="W4" i="1"/>
  <c r="V8" i="1"/>
  <c r="W8" i="1"/>
  <c r="V19" i="1"/>
  <c r="W19" i="1"/>
  <c r="V15" i="1"/>
  <c r="W15" i="1"/>
  <c r="W5" i="1"/>
  <c r="V5" i="1"/>
  <c r="W16" i="1"/>
  <c r="V16" i="1"/>
  <c r="I27" i="1"/>
  <c r="V2" i="1"/>
  <c r="O3" i="1"/>
  <c r="V3" i="1" s="1"/>
  <c r="O11" i="1"/>
  <c r="V11" i="1" s="1"/>
  <c r="O14" i="1"/>
  <c r="V14" i="1" s="1"/>
  <c r="O18" i="1"/>
  <c r="V18" i="1" s="1"/>
  <c r="I28" i="1"/>
  <c r="I29" i="1"/>
  <c r="O7" i="1"/>
  <c r="V7" i="1" s="1"/>
  <c r="I26" i="1"/>
  <c r="W13" i="1" l="1"/>
  <c r="W11" i="1"/>
  <c r="I32" i="1"/>
  <c r="W14" i="1"/>
  <c r="W7" i="1"/>
  <c r="V23" i="1"/>
  <c r="W18" i="1"/>
  <c r="W3" i="1"/>
  <c r="O23" i="1"/>
  <c r="O24" i="1" s="1"/>
  <c r="W23" i="1" l="1"/>
</calcChain>
</file>

<file path=xl/sharedStrings.xml><?xml version="1.0" encoding="utf-8"?>
<sst xmlns="http://schemas.openxmlformats.org/spreadsheetml/2006/main" count="75" uniqueCount="60">
  <si>
    <t xml:space="preserve">Расчетный листок за </t>
  </si>
  <si>
    <t>Начислено</t>
  </si>
  <si>
    <t>Оклад</t>
  </si>
  <si>
    <t>Аванс</t>
  </si>
  <si>
    <t>Всего начислений</t>
  </si>
  <si>
    <t>Всего удержаний</t>
  </si>
  <si>
    <t>Сумма к выплате</t>
  </si>
  <si>
    <t>Премия</t>
  </si>
  <si>
    <t>Оклад на карточку</t>
  </si>
  <si>
    <t>Штрафы и др. удержания</t>
  </si>
  <si>
    <t>Погашение задолженности</t>
  </si>
  <si>
    <t>№п/п</t>
  </si>
  <si>
    <t>Дата приема на работу</t>
  </si>
  <si>
    <t>ФИО</t>
  </si>
  <si>
    <t>День рождения</t>
  </si>
  <si>
    <t>Должность</t>
  </si>
  <si>
    <t>карточка №</t>
  </si>
  <si>
    <t>Общий фонд</t>
  </si>
  <si>
    <t>Оклад бух.</t>
  </si>
  <si>
    <t>Задолженность с прошлого месяца</t>
  </si>
  <si>
    <t>Отработано дней</t>
  </si>
  <si>
    <t>аванс 05 - 10 числа</t>
  </si>
  <si>
    <t>банк</t>
  </si>
  <si>
    <t>К-во дней отпуска</t>
  </si>
  <si>
    <t>Отпускные</t>
  </si>
  <si>
    <t>К доплате 05 - 10 числа следующего месяца</t>
  </si>
  <si>
    <t>План продаж на месяц</t>
  </si>
  <si>
    <t>Продажи за месяц</t>
  </si>
  <si>
    <t>Выполнение плана</t>
  </si>
  <si>
    <t>бонусы</t>
  </si>
  <si>
    <t>штрафы и удержания</t>
  </si>
  <si>
    <t>Оплатить до 05 - 10 числа следующего месяца</t>
  </si>
  <si>
    <t>В расчетный листок</t>
  </si>
  <si>
    <t>Задолженность    +компании / -сотрудника</t>
  </si>
  <si>
    <t>Л.План</t>
  </si>
  <si>
    <t>Суп.план</t>
  </si>
  <si>
    <t>П</t>
  </si>
  <si>
    <t>С.П.</t>
  </si>
  <si>
    <t>Ген. директор</t>
  </si>
  <si>
    <t>Главный бухгалтер</t>
  </si>
  <si>
    <t>Бухгалтер</t>
  </si>
  <si>
    <t>Менеджер</t>
  </si>
  <si>
    <t>Рук.от.продаж</t>
  </si>
  <si>
    <t>Начальник склада</t>
  </si>
  <si>
    <t>Кладовщик</t>
  </si>
  <si>
    <t>Водитель</t>
  </si>
  <si>
    <t>Уборщица</t>
  </si>
  <si>
    <t>ИТОГО</t>
  </si>
  <si>
    <t>Налоги с ЗП</t>
  </si>
  <si>
    <t>НДФЛ</t>
  </si>
  <si>
    <t>ПФР</t>
  </si>
  <si>
    <t>ФСС</t>
  </si>
  <si>
    <t>НС и ПЗ</t>
  </si>
  <si>
    <t>ФОМС</t>
  </si>
  <si>
    <t>Удержано</t>
  </si>
  <si>
    <t>Бонус</t>
  </si>
  <si>
    <t>Иванов Иван Иванович</t>
  </si>
  <si>
    <t>Сидоров Сидор Сидорович</t>
  </si>
  <si>
    <t>Петров Петр Петрович</t>
  </si>
  <si>
    <t>Сократов Гомер Врубелевич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</si>
</sst>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000000"/>
    <numFmt numFmtId="166" formatCode="#,##0.00_ ;[Red]\-#,##0.00\ 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2" fillId="0" borderId="7" xfId="0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4" fontId="2" fillId="0" borderId="11" xfId="0" applyNumberFormat="1" applyFont="1" applyBorder="1"/>
    <xf numFmtId="0" fontId="2" fillId="0" borderId="12" xfId="0" applyFont="1" applyBorder="1"/>
    <xf numFmtId="0" fontId="2" fillId="0" borderId="11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 wrapText="1"/>
    </xf>
    <xf numFmtId="4" fontId="11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0" fontId="5" fillId="0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7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2" fontId="11" fillId="0" borderId="0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165" fontId="8" fillId="0" borderId="0" xfId="0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166" fontId="7" fillId="0" borderId="17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7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/>
    <xf numFmtId="1" fontId="1" fillId="2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/>
    <xf numFmtId="167" fontId="11" fillId="2" borderId="17" xfId="0" applyNumberFormat="1" applyFont="1" applyFill="1" applyBorder="1"/>
    <xf numFmtId="4" fontId="11" fillId="2" borderId="17" xfId="0" applyNumberFormat="1" applyFont="1" applyFill="1" applyBorder="1"/>
    <xf numFmtId="4" fontId="11" fillId="3" borderId="17" xfId="0" applyNumberFormat="1" applyFont="1" applyFill="1" applyBorder="1"/>
    <xf numFmtId="14" fontId="11" fillId="0" borderId="17" xfId="0" applyNumberFormat="1" applyFont="1" applyFill="1" applyBorder="1"/>
    <xf numFmtId="0" fontId="7" fillId="0" borderId="17" xfId="0" applyFont="1" applyFill="1" applyBorder="1"/>
    <xf numFmtId="165" fontId="12" fillId="0" borderId="17" xfId="0" applyNumberFormat="1" applyFont="1" applyFill="1" applyBorder="1"/>
    <xf numFmtId="0" fontId="7" fillId="0" borderId="17" xfId="0" applyFont="1" applyFill="1" applyBorder="1" applyAlignment="1">
      <alignment horizontal="center" vertical="center"/>
    </xf>
    <xf numFmtId="0" fontId="11" fillId="0" borderId="17" xfId="0" applyFont="1" applyFill="1" applyBorder="1"/>
    <xf numFmtId="0" fontId="11" fillId="2" borderId="17" xfId="0" applyFont="1" applyFill="1" applyBorder="1"/>
    <xf numFmtId="0" fontId="11" fillId="3" borderId="17" xfId="0" applyFont="1" applyFill="1" applyBorder="1"/>
    <xf numFmtId="49" fontId="12" fillId="0" borderId="17" xfId="0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4" fontId="7" fillId="0" borderId="17" xfId="0" applyNumberFormat="1" applyFont="1" applyFill="1" applyBorder="1"/>
    <xf numFmtId="4" fontId="5" fillId="0" borderId="17" xfId="0" applyNumberFormat="1" applyFont="1" applyFill="1" applyBorder="1"/>
    <xf numFmtId="4" fontId="5" fillId="2" borderId="17" xfId="0" applyNumberFormat="1" applyFont="1" applyFill="1" applyBorder="1"/>
    <xf numFmtId="4" fontId="5" fillId="3" borderId="17" xfId="0" applyNumberFormat="1" applyFont="1" applyFill="1" applyBorder="1"/>
    <xf numFmtId="1" fontId="1" fillId="0" borderId="17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/>
    <xf numFmtId="0" fontId="5" fillId="0" borderId="17" xfId="0" applyFont="1" applyFill="1" applyBorder="1"/>
    <xf numFmtId="10" fontId="7" fillId="0" borderId="17" xfId="0" applyNumberFormat="1" applyFont="1" applyFill="1" applyBorder="1" applyAlignment="1">
      <alignment horizontal="center" vertical="center"/>
    </xf>
    <xf numFmtId="0" fontId="1" fillId="0" borderId="17" xfId="0" applyFont="1" applyFill="1" applyBorder="1"/>
    <xf numFmtId="167" fontId="11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4;_&#1047;&#1055;/&#1050;&#1086;&#1087;&#1080;&#1103;%20&#1047;&#1072;&#1088;&#1087;&#1083;&#1072;&#1090;&#1072;_&#1084;&#1072;&#1082;&#1088;&#1086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_2016"/>
      <sheetName val="сентябрь_2016"/>
      <sheetName val="расчетный листок_аванс_август"/>
      <sheetName val="расчетный листок_ЗП_август"/>
      <sheetName val="расчетный листок_ЗП_"/>
      <sheetName val="расчетный листок_аванс_сентябрь"/>
    </sheetNames>
    <sheetDataSet>
      <sheetData sheetId="0">
        <row r="2">
          <cell r="C2" t="str">
            <v>Лось Кирилл Владимирович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04"/>
  <sheetViews>
    <sheetView tabSelected="1" workbookViewId="0">
      <selection activeCell="C18" sqref="C18"/>
    </sheetView>
  </sheetViews>
  <sheetFormatPr defaultRowHeight="15" x14ac:dyDescent="0.25"/>
  <cols>
    <col min="1" max="1" width="6.7109375" style="35" customWidth="1"/>
    <col min="2" max="2" width="14.28515625" style="35" customWidth="1"/>
    <col min="3" max="3" width="31" style="53" customWidth="1"/>
    <col min="4" max="4" width="18.85546875" style="42" customWidth="1"/>
    <col min="5" max="5" width="12.28515625" style="42" customWidth="1"/>
    <col min="6" max="6" width="20.42578125" style="54" customWidth="1"/>
    <col min="7" max="7" width="12.7109375" style="33" customWidth="1"/>
    <col min="8" max="8" width="10.7109375" style="43" customWidth="1"/>
    <col min="9" max="9" width="14.28515625" style="35" customWidth="1"/>
    <col min="10" max="10" width="7.5703125" style="47" customWidth="1"/>
    <col min="11" max="11" width="11.5703125" style="48" customWidth="1"/>
    <col min="12" max="13" width="11.42578125" style="48" customWidth="1"/>
    <col min="14" max="14" width="12.140625" style="48" customWidth="1"/>
    <col min="15" max="15" width="12.140625" style="35" customWidth="1"/>
    <col min="16" max="16" width="11.42578125" style="49" customWidth="1"/>
    <col min="17" max="17" width="9.5703125" style="49" customWidth="1"/>
    <col min="18" max="18" width="10.85546875" style="35" customWidth="1"/>
    <col min="19" max="19" width="11.85546875" style="35" customWidth="1"/>
    <col min="20" max="20" width="10.42578125" style="35" customWidth="1"/>
    <col min="21" max="22" width="11.85546875" style="35" customWidth="1"/>
    <col min="23" max="24" width="12.85546875" style="35" customWidth="1"/>
    <col min="25" max="25" width="18.42578125" style="35" customWidth="1"/>
    <col min="26" max="27" width="9.140625" style="35" customWidth="1"/>
    <col min="28" max="28" width="10" style="35" bestFit="1" customWidth="1"/>
    <col min="29" max="16384" width="9.140625" style="35"/>
  </cols>
  <sheetData>
    <row r="1" spans="1:29" s="40" customFormat="1" ht="48" x14ac:dyDescent="0.25">
      <c r="A1" s="55" t="s">
        <v>11</v>
      </c>
      <c r="B1" s="56" t="s">
        <v>12</v>
      </c>
      <c r="C1" s="57" t="s">
        <v>13</v>
      </c>
      <c r="D1" s="58" t="s">
        <v>14</v>
      </c>
      <c r="E1" s="59" t="s">
        <v>15</v>
      </c>
      <c r="F1" s="60" t="s">
        <v>16</v>
      </c>
      <c r="G1" s="61" t="s">
        <v>17</v>
      </c>
      <c r="H1" s="62" t="s">
        <v>18</v>
      </c>
      <c r="I1" s="63" t="s">
        <v>19</v>
      </c>
      <c r="J1" s="64" t="s">
        <v>20</v>
      </c>
      <c r="K1" s="65" t="s">
        <v>21</v>
      </c>
      <c r="L1" s="65" t="s">
        <v>22</v>
      </c>
      <c r="M1" s="65" t="s">
        <v>23</v>
      </c>
      <c r="N1" s="65" t="s">
        <v>24</v>
      </c>
      <c r="O1" s="63" t="s">
        <v>25</v>
      </c>
      <c r="P1" s="66" t="s">
        <v>26</v>
      </c>
      <c r="Q1" s="66" t="s">
        <v>27</v>
      </c>
      <c r="R1" s="67" t="s">
        <v>28</v>
      </c>
      <c r="S1" s="67" t="s">
        <v>29</v>
      </c>
      <c r="T1" s="67" t="s">
        <v>7</v>
      </c>
      <c r="U1" s="68" t="s">
        <v>30</v>
      </c>
      <c r="V1" s="63" t="s">
        <v>31</v>
      </c>
      <c r="W1" s="69" t="s">
        <v>32</v>
      </c>
      <c r="X1" s="69"/>
      <c r="Y1" s="63" t="s">
        <v>33</v>
      </c>
      <c r="Z1" s="40" t="s">
        <v>34</v>
      </c>
      <c r="AA1" s="40" t="s">
        <v>35</v>
      </c>
      <c r="AB1" s="40" t="s">
        <v>36</v>
      </c>
      <c r="AC1" s="40" t="s">
        <v>37</v>
      </c>
    </row>
    <row r="2" spans="1:29" ht="30" x14ac:dyDescent="0.25">
      <c r="A2" s="70">
        <v>1</v>
      </c>
      <c r="B2" s="70"/>
      <c r="C2" s="71" t="s">
        <v>56</v>
      </c>
      <c r="D2" s="58"/>
      <c r="E2" s="59" t="s">
        <v>38</v>
      </c>
      <c r="F2" s="72"/>
      <c r="G2" s="61">
        <v>10000</v>
      </c>
      <c r="H2" s="62">
        <v>5000</v>
      </c>
      <c r="I2" s="73"/>
      <c r="J2" s="74">
        <v>23</v>
      </c>
      <c r="K2" s="75">
        <v>4000</v>
      </c>
      <c r="L2" s="75">
        <f>H2-H2*0.13</f>
        <v>4350</v>
      </c>
      <c r="M2" s="75">
        <v>10</v>
      </c>
      <c r="N2" s="75">
        <v>5000</v>
      </c>
      <c r="O2" s="73">
        <f>G2-I2-K2-L2+N2</f>
        <v>6650</v>
      </c>
      <c r="P2" s="76"/>
      <c r="Q2" s="76"/>
      <c r="R2" s="77"/>
      <c r="S2" s="77">
        <v>500</v>
      </c>
      <c r="T2" s="77">
        <v>500</v>
      </c>
      <c r="U2" s="78">
        <v>100</v>
      </c>
      <c r="V2" s="73">
        <f>O2+S2+T2-U2</f>
        <v>7550</v>
      </c>
      <c r="W2" s="73">
        <f>G2+N2+S2+T2</f>
        <v>16000</v>
      </c>
      <c r="X2" s="73">
        <f>I2+U2</f>
        <v>100</v>
      </c>
      <c r="Y2" s="73"/>
      <c r="Z2" s="30"/>
      <c r="AA2" s="30"/>
    </row>
    <row r="3" spans="1:29" ht="30" x14ac:dyDescent="0.25">
      <c r="A3" s="70">
        <v>2</v>
      </c>
      <c r="B3" s="70"/>
      <c r="C3" s="71" t="s">
        <v>57</v>
      </c>
      <c r="D3" s="58"/>
      <c r="E3" s="59" t="s">
        <v>39</v>
      </c>
      <c r="F3" s="72"/>
      <c r="G3" s="61">
        <v>10000</v>
      </c>
      <c r="H3" s="62">
        <v>5000</v>
      </c>
      <c r="I3" s="73">
        <v>1000</v>
      </c>
      <c r="J3" s="74">
        <v>23</v>
      </c>
      <c r="K3" s="75">
        <v>4000</v>
      </c>
      <c r="L3" s="75">
        <f t="shared" ref="L3:L19" si="0">H3-H3*0.13</f>
        <v>4350</v>
      </c>
      <c r="M3" s="75"/>
      <c r="N3" s="75"/>
      <c r="O3" s="73">
        <f t="shared" ref="O3:O5" si="1">G3-I3-K3-L3+N3</f>
        <v>650</v>
      </c>
      <c r="P3" s="76"/>
      <c r="Q3" s="76"/>
      <c r="R3" s="77"/>
      <c r="S3" s="77"/>
      <c r="T3" s="77"/>
      <c r="U3" s="78"/>
      <c r="V3" s="73">
        <f t="shared" ref="V3:V5" si="2">O3+S3+T3-U3</f>
        <v>650</v>
      </c>
      <c r="W3" s="73">
        <f t="shared" ref="W3:W5" si="3">K3+L3+N3+O3+S3+T3-I3-U3</f>
        <v>8000</v>
      </c>
      <c r="X3" s="73">
        <f t="shared" ref="X3:X21" si="4">I3+U3</f>
        <v>1000</v>
      </c>
      <c r="Y3" s="73"/>
      <c r="Z3" s="30"/>
      <c r="AA3" s="30"/>
    </row>
    <row r="4" spans="1:29" ht="16.5" customHeight="1" x14ac:dyDescent="0.25">
      <c r="A4" s="70">
        <v>3</v>
      </c>
      <c r="B4" s="70"/>
      <c r="C4" s="71" t="s">
        <v>58</v>
      </c>
      <c r="D4" s="58"/>
      <c r="E4" s="59" t="s">
        <v>40</v>
      </c>
      <c r="F4" s="72"/>
      <c r="G4" s="61">
        <v>10000</v>
      </c>
      <c r="H4" s="62">
        <v>5000</v>
      </c>
      <c r="I4" s="73"/>
      <c r="J4" s="74">
        <v>23</v>
      </c>
      <c r="K4" s="75">
        <v>4000</v>
      </c>
      <c r="L4" s="75">
        <f t="shared" si="0"/>
        <v>4350</v>
      </c>
      <c r="M4" s="75"/>
      <c r="N4" s="75"/>
      <c r="O4" s="73">
        <f t="shared" si="1"/>
        <v>1650</v>
      </c>
      <c r="P4" s="76"/>
      <c r="Q4" s="76"/>
      <c r="R4" s="77"/>
      <c r="S4" s="77"/>
      <c r="T4" s="77"/>
      <c r="U4" s="78"/>
      <c r="V4" s="73">
        <f t="shared" si="2"/>
        <v>1650</v>
      </c>
      <c r="W4" s="73">
        <f t="shared" si="3"/>
        <v>10000</v>
      </c>
      <c r="X4" s="73">
        <f t="shared" si="4"/>
        <v>0</v>
      </c>
      <c r="Y4" s="73"/>
      <c r="Z4" s="30"/>
      <c r="AA4" s="30"/>
    </row>
    <row r="5" spans="1:29" x14ac:dyDescent="0.25">
      <c r="A5" s="70">
        <v>4</v>
      </c>
      <c r="B5" s="79"/>
      <c r="C5" s="71" t="s">
        <v>59</v>
      </c>
      <c r="D5" s="80"/>
      <c r="E5" s="80"/>
      <c r="F5" s="81"/>
      <c r="G5" s="61">
        <v>10000</v>
      </c>
      <c r="H5" s="82">
        <v>5000</v>
      </c>
      <c r="I5" s="83"/>
      <c r="J5" s="74"/>
      <c r="K5" s="75">
        <v>4000</v>
      </c>
      <c r="L5" s="75">
        <f t="shared" si="0"/>
        <v>4350</v>
      </c>
      <c r="M5" s="75"/>
      <c r="N5" s="75"/>
      <c r="O5" s="73">
        <f t="shared" si="1"/>
        <v>1650</v>
      </c>
      <c r="P5" s="76"/>
      <c r="Q5" s="76"/>
      <c r="R5" s="84"/>
      <c r="S5" s="84"/>
      <c r="T5" s="84"/>
      <c r="U5" s="85"/>
      <c r="V5" s="73">
        <f t="shared" si="2"/>
        <v>1650</v>
      </c>
      <c r="W5" s="73">
        <f t="shared" si="3"/>
        <v>10000</v>
      </c>
      <c r="X5" s="73">
        <f t="shared" si="4"/>
        <v>0</v>
      </c>
      <c r="Y5" s="73"/>
    </row>
    <row r="6" spans="1:29" x14ac:dyDescent="0.25">
      <c r="A6" s="70">
        <v>5</v>
      </c>
      <c r="B6" s="70"/>
      <c r="C6" s="71"/>
      <c r="D6" s="58"/>
      <c r="E6" s="59" t="s">
        <v>41</v>
      </c>
      <c r="F6" s="86"/>
      <c r="G6" s="61">
        <v>10000</v>
      </c>
      <c r="H6" s="62">
        <v>5000</v>
      </c>
      <c r="I6" s="73"/>
      <c r="J6" s="74">
        <v>23</v>
      </c>
      <c r="K6" s="75">
        <v>4000</v>
      </c>
      <c r="L6" s="75">
        <f t="shared" si="0"/>
        <v>4350</v>
      </c>
      <c r="M6" s="75"/>
      <c r="N6" s="75"/>
      <c r="O6" s="73">
        <f>G6-I6-K6-L6+N6</f>
        <v>1650</v>
      </c>
      <c r="P6" s="76"/>
      <c r="Q6" s="76"/>
      <c r="R6" s="77"/>
      <c r="S6" s="77"/>
      <c r="T6" s="77"/>
      <c r="U6" s="78"/>
      <c r="V6" s="73">
        <f>O6+S6+T6-U6</f>
        <v>1650</v>
      </c>
      <c r="W6" s="73">
        <f t="shared" ref="W6:W11" si="5">I6+K6+L6+O6+S6+T6</f>
        <v>10000</v>
      </c>
      <c r="X6" s="73">
        <f t="shared" si="4"/>
        <v>0</v>
      </c>
      <c r="Y6" s="73"/>
      <c r="Z6" s="44"/>
      <c r="AA6" s="28"/>
    </row>
    <row r="7" spans="1:29" x14ac:dyDescent="0.25">
      <c r="A7" s="70">
        <v>6</v>
      </c>
      <c r="B7" s="70"/>
      <c r="C7" s="71"/>
      <c r="D7" s="58"/>
      <c r="E7" s="59" t="s">
        <v>41</v>
      </c>
      <c r="F7" s="72"/>
      <c r="G7" s="61">
        <v>10000</v>
      </c>
      <c r="H7" s="62">
        <v>5000</v>
      </c>
      <c r="I7" s="73"/>
      <c r="J7" s="74">
        <v>23</v>
      </c>
      <c r="K7" s="75">
        <v>4000</v>
      </c>
      <c r="L7" s="75">
        <f t="shared" si="0"/>
        <v>4350</v>
      </c>
      <c r="M7" s="75"/>
      <c r="N7" s="75"/>
      <c r="O7" s="73">
        <f t="shared" ref="O7:O8" si="6">G7-I7-K7-L7+N7</f>
        <v>1650</v>
      </c>
      <c r="P7" s="76"/>
      <c r="Q7" s="76"/>
      <c r="R7" s="77"/>
      <c r="S7" s="77"/>
      <c r="T7" s="77"/>
      <c r="U7" s="78"/>
      <c r="V7" s="73">
        <f t="shared" ref="V7:V9" si="7">O7+S7+T7-U7</f>
        <v>1650</v>
      </c>
      <c r="W7" s="73">
        <f t="shared" si="5"/>
        <v>10000</v>
      </c>
      <c r="X7" s="73">
        <f t="shared" si="4"/>
        <v>0</v>
      </c>
      <c r="Y7" s="73"/>
      <c r="Z7" s="44"/>
      <c r="AA7" s="28"/>
    </row>
    <row r="8" spans="1:29" x14ac:dyDescent="0.25">
      <c r="A8" s="70">
        <v>7</v>
      </c>
      <c r="B8" s="70"/>
      <c r="C8" s="71"/>
      <c r="D8" s="58"/>
      <c r="E8" s="59" t="s">
        <v>41</v>
      </c>
      <c r="F8" s="72"/>
      <c r="G8" s="61">
        <v>10000</v>
      </c>
      <c r="H8" s="62">
        <v>5000</v>
      </c>
      <c r="I8" s="73"/>
      <c r="J8" s="74">
        <v>23</v>
      </c>
      <c r="K8" s="75">
        <v>4000</v>
      </c>
      <c r="L8" s="75">
        <f t="shared" si="0"/>
        <v>4350</v>
      </c>
      <c r="M8" s="75"/>
      <c r="N8" s="75"/>
      <c r="O8" s="73">
        <f t="shared" si="6"/>
        <v>1650</v>
      </c>
      <c r="P8" s="76"/>
      <c r="Q8" s="76"/>
      <c r="R8" s="77"/>
      <c r="S8" s="77"/>
      <c r="T8" s="77"/>
      <c r="U8" s="78"/>
      <c r="V8" s="73">
        <f t="shared" si="7"/>
        <v>1650</v>
      </c>
      <c r="W8" s="73">
        <f t="shared" si="5"/>
        <v>10000</v>
      </c>
      <c r="X8" s="73">
        <f t="shared" si="4"/>
        <v>0</v>
      </c>
      <c r="Y8" s="73"/>
      <c r="Z8" s="44"/>
      <c r="AA8" s="28"/>
    </row>
    <row r="9" spans="1:29" x14ac:dyDescent="0.25">
      <c r="A9" s="70">
        <v>8</v>
      </c>
      <c r="B9" s="70"/>
      <c r="C9" s="71"/>
      <c r="D9" s="58"/>
      <c r="E9" s="59" t="s">
        <v>41</v>
      </c>
      <c r="F9" s="72"/>
      <c r="G9" s="61">
        <v>10000</v>
      </c>
      <c r="H9" s="62">
        <v>5000</v>
      </c>
      <c r="I9" s="73">
        <v>1000</v>
      </c>
      <c r="J9" s="74">
        <v>23</v>
      </c>
      <c r="K9" s="75">
        <v>4000</v>
      </c>
      <c r="L9" s="75">
        <f t="shared" si="0"/>
        <v>4350</v>
      </c>
      <c r="M9" s="75"/>
      <c r="N9" s="75"/>
      <c r="O9" s="73">
        <f>G9-I9-K9-L9+N9</f>
        <v>650</v>
      </c>
      <c r="P9" s="76"/>
      <c r="Q9" s="76"/>
      <c r="R9" s="77"/>
      <c r="S9" s="77"/>
      <c r="T9" s="77"/>
      <c r="U9" s="78"/>
      <c r="V9" s="73">
        <f t="shared" si="7"/>
        <v>650</v>
      </c>
      <c r="W9" s="73">
        <f t="shared" si="5"/>
        <v>10000</v>
      </c>
      <c r="X9" s="73">
        <f t="shared" si="4"/>
        <v>1000</v>
      </c>
      <c r="Y9" s="73"/>
      <c r="Z9" s="44"/>
      <c r="AA9" s="28"/>
    </row>
    <row r="10" spans="1:29" x14ac:dyDescent="0.25">
      <c r="A10" s="70">
        <v>9</v>
      </c>
      <c r="B10" s="70"/>
      <c r="C10" s="71"/>
      <c r="D10" s="58"/>
      <c r="E10" s="59" t="s">
        <v>41</v>
      </c>
      <c r="F10" s="72"/>
      <c r="G10" s="61">
        <v>10000</v>
      </c>
      <c r="H10" s="62">
        <v>5000</v>
      </c>
      <c r="I10" s="73"/>
      <c r="J10" s="74">
        <v>23</v>
      </c>
      <c r="K10" s="75">
        <v>4000</v>
      </c>
      <c r="L10" s="75">
        <f t="shared" si="0"/>
        <v>4350</v>
      </c>
      <c r="M10" s="75"/>
      <c r="N10" s="75"/>
      <c r="O10" s="73">
        <f t="shared" ref="O10:O20" si="8">G10-I10-K10-L10+N10</f>
        <v>1650</v>
      </c>
      <c r="P10" s="76"/>
      <c r="Q10" s="76"/>
      <c r="R10" s="77"/>
      <c r="S10" s="77"/>
      <c r="T10" s="77"/>
      <c r="U10" s="78"/>
      <c r="V10" s="73">
        <f>O10+S10+T10-U10</f>
        <v>1650</v>
      </c>
      <c r="W10" s="73">
        <f t="shared" si="5"/>
        <v>10000</v>
      </c>
      <c r="X10" s="73">
        <f t="shared" si="4"/>
        <v>0</v>
      </c>
      <c r="Y10" s="73"/>
      <c r="Z10" s="44"/>
      <c r="AA10" s="28"/>
    </row>
    <row r="11" spans="1:29" ht="15" customHeight="1" x14ac:dyDescent="0.25">
      <c r="A11" s="70">
        <v>10</v>
      </c>
      <c r="B11" s="87"/>
      <c r="C11" s="71"/>
      <c r="D11" s="58"/>
      <c r="E11" s="59" t="s">
        <v>42</v>
      </c>
      <c r="F11" s="72"/>
      <c r="G11" s="61">
        <v>10000</v>
      </c>
      <c r="H11" s="62">
        <v>5000</v>
      </c>
      <c r="I11" s="73"/>
      <c r="J11" s="74">
        <v>23</v>
      </c>
      <c r="K11" s="75">
        <v>4000</v>
      </c>
      <c r="L11" s="75">
        <f t="shared" si="0"/>
        <v>4350</v>
      </c>
      <c r="M11" s="75"/>
      <c r="N11" s="75"/>
      <c r="O11" s="73">
        <f t="shared" si="8"/>
        <v>1650</v>
      </c>
      <c r="P11" s="76"/>
      <c r="Q11" s="76"/>
      <c r="R11" s="77"/>
      <c r="S11" s="77"/>
      <c r="T11" s="77"/>
      <c r="U11" s="78"/>
      <c r="V11" s="73">
        <f>O11+S11+T11-U11</f>
        <v>1650</v>
      </c>
      <c r="W11" s="73">
        <f t="shared" si="5"/>
        <v>10000</v>
      </c>
      <c r="X11" s="73">
        <f t="shared" si="4"/>
        <v>0</v>
      </c>
      <c r="Y11" s="73"/>
      <c r="Z11" s="44"/>
      <c r="AA11" s="28"/>
    </row>
    <row r="12" spans="1:29" x14ac:dyDescent="0.25">
      <c r="A12" s="70">
        <v>11</v>
      </c>
      <c r="B12" s="87"/>
      <c r="C12" s="71"/>
      <c r="D12" s="58"/>
      <c r="E12" s="59"/>
      <c r="F12" s="72"/>
      <c r="G12" s="61">
        <v>10000</v>
      </c>
      <c r="H12" s="62">
        <v>5000</v>
      </c>
      <c r="I12" s="73"/>
      <c r="J12" s="74">
        <v>23</v>
      </c>
      <c r="K12" s="75">
        <v>4000</v>
      </c>
      <c r="L12" s="75">
        <f t="shared" si="0"/>
        <v>4350</v>
      </c>
      <c r="M12" s="75"/>
      <c r="N12" s="75"/>
      <c r="O12" s="73">
        <f t="shared" si="8"/>
        <v>1650</v>
      </c>
      <c r="P12" s="76"/>
      <c r="Q12" s="76"/>
      <c r="R12" s="77"/>
      <c r="S12" s="77"/>
      <c r="T12" s="77"/>
      <c r="U12" s="78"/>
      <c r="V12" s="73"/>
      <c r="W12" s="73"/>
      <c r="X12" s="73">
        <f t="shared" si="4"/>
        <v>0</v>
      </c>
      <c r="Y12" s="73"/>
      <c r="Z12" s="30"/>
      <c r="AA12" s="30"/>
    </row>
    <row r="13" spans="1:29" x14ac:dyDescent="0.25">
      <c r="A13" s="70">
        <v>12</v>
      </c>
      <c r="B13" s="87"/>
      <c r="C13" s="71"/>
      <c r="D13" s="58"/>
      <c r="E13" s="59"/>
      <c r="F13" s="72"/>
      <c r="G13" s="61">
        <v>10000</v>
      </c>
      <c r="H13" s="62">
        <v>5000</v>
      </c>
      <c r="I13" s="73"/>
      <c r="J13" s="74">
        <v>23</v>
      </c>
      <c r="K13" s="75">
        <v>4000</v>
      </c>
      <c r="L13" s="75">
        <f t="shared" si="0"/>
        <v>4350</v>
      </c>
      <c r="M13" s="75"/>
      <c r="N13" s="75"/>
      <c r="O13" s="73">
        <f t="shared" si="8"/>
        <v>1650</v>
      </c>
      <c r="P13" s="76"/>
      <c r="Q13" s="76"/>
      <c r="R13" s="77"/>
      <c r="S13" s="77"/>
      <c r="T13" s="77"/>
      <c r="U13" s="78"/>
      <c r="V13" s="73">
        <f>O13+S13+T13-U13</f>
        <v>1650</v>
      </c>
      <c r="W13" s="73">
        <f>I13+K13+L13+O13+S13+T13</f>
        <v>10000</v>
      </c>
      <c r="X13" s="73">
        <f t="shared" si="4"/>
        <v>0</v>
      </c>
      <c r="Y13" s="73"/>
      <c r="Z13" s="30"/>
      <c r="AA13" s="30"/>
    </row>
    <row r="14" spans="1:29" ht="30" x14ac:dyDescent="0.25">
      <c r="A14" s="70">
        <v>13</v>
      </c>
      <c r="B14" s="70"/>
      <c r="C14" s="71"/>
      <c r="D14" s="58"/>
      <c r="E14" s="59" t="s">
        <v>43</v>
      </c>
      <c r="F14" s="72"/>
      <c r="G14" s="61">
        <v>10000</v>
      </c>
      <c r="H14" s="62">
        <v>5000</v>
      </c>
      <c r="I14" s="73">
        <v>1000</v>
      </c>
      <c r="J14" s="74">
        <v>23</v>
      </c>
      <c r="K14" s="75">
        <v>4000</v>
      </c>
      <c r="L14" s="75">
        <f t="shared" si="0"/>
        <v>4350</v>
      </c>
      <c r="M14" s="75"/>
      <c r="N14" s="75"/>
      <c r="O14" s="73">
        <f t="shared" si="8"/>
        <v>650</v>
      </c>
      <c r="P14" s="76"/>
      <c r="Q14" s="76"/>
      <c r="R14" s="77"/>
      <c r="S14" s="77"/>
      <c r="T14" s="77"/>
      <c r="U14" s="78"/>
      <c r="V14" s="73">
        <f t="shared" ref="V14:V21" si="9">O14+S14+T14-U14</f>
        <v>650</v>
      </c>
      <c r="W14" s="73">
        <f>I14+K14+L14+O14+S14+T14</f>
        <v>10000</v>
      </c>
      <c r="X14" s="73">
        <f t="shared" si="4"/>
        <v>1000</v>
      </c>
      <c r="Y14" s="73"/>
      <c r="Z14" s="30"/>
      <c r="AA14" s="30"/>
    </row>
    <row r="15" spans="1:29" x14ac:dyDescent="0.25">
      <c r="A15" s="70">
        <v>14</v>
      </c>
      <c r="B15" s="70"/>
      <c r="C15" s="71"/>
      <c r="D15" s="58"/>
      <c r="E15" s="59" t="s">
        <v>44</v>
      </c>
      <c r="F15" s="72"/>
      <c r="G15" s="61">
        <v>10000</v>
      </c>
      <c r="H15" s="62">
        <v>5000</v>
      </c>
      <c r="I15" s="73"/>
      <c r="J15" s="74">
        <v>23</v>
      </c>
      <c r="K15" s="75">
        <v>4000</v>
      </c>
      <c r="L15" s="75">
        <f t="shared" si="0"/>
        <v>4350</v>
      </c>
      <c r="M15" s="75"/>
      <c r="N15" s="75"/>
      <c r="O15" s="73">
        <f t="shared" si="8"/>
        <v>1650</v>
      </c>
      <c r="P15" s="76"/>
      <c r="Q15" s="76"/>
      <c r="R15" s="77"/>
      <c r="S15" s="77"/>
      <c r="T15" s="77"/>
      <c r="U15" s="78"/>
      <c r="V15" s="73">
        <f t="shared" si="9"/>
        <v>1650</v>
      </c>
      <c r="W15" s="73">
        <f>I15+K15+L15+O15+S15+T15</f>
        <v>10000</v>
      </c>
      <c r="X15" s="73">
        <f t="shared" si="4"/>
        <v>0</v>
      </c>
      <c r="Y15" s="73"/>
      <c r="Z15" s="30"/>
      <c r="AA15" s="30"/>
    </row>
    <row r="16" spans="1:29" x14ac:dyDescent="0.25">
      <c r="A16" s="70">
        <v>15</v>
      </c>
      <c r="B16" s="70"/>
      <c r="C16" s="71"/>
      <c r="D16" s="58"/>
      <c r="E16" s="59" t="s">
        <v>44</v>
      </c>
      <c r="F16" s="72"/>
      <c r="G16" s="61">
        <v>10000</v>
      </c>
      <c r="H16" s="62">
        <v>5000</v>
      </c>
      <c r="I16" s="73">
        <v>1000</v>
      </c>
      <c r="J16" s="74">
        <v>23</v>
      </c>
      <c r="K16" s="75">
        <v>4000</v>
      </c>
      <c r="L16" s="75">
        <f t="shared" si="0"/>
        <v>4350</v>
      </c>
      <c r="M16" s="75"/>
      <c r="N16" s="75"/>
      <c r="O16" s="73">
        <f t="shared" si="8"/>
        <v>650</v>
      </c>
      <c r="P16" s="76"/>
      <c r="Q16" s="76"/>
      <c r="R16" s="77"/>
      <c r="S16" s="77"/>
      <c r="T16" s="77"/>
      <c r="U16" s="78">
        <v>2000</v>
      </c>
      <c r="V16" s="73">
        <f t="shared" si="9"/>
        <v>-1350</v>
      </c>
      <c r="W16" s="73">
        <f>I16+K16+L16+O16+S16+T16</f>
        <v>10000</v>
      </c>
      <c r="X16" s="73">
        <f t="shared" si="4"/>
        <v>3000</v>
      </c>
      <c r="Y16" s="73"/>
      <c r="Z16" s="30"/>
      <c r="AA16" s="30"/>
    </row>
    <row r="17" spans="1:28" x14ac:dyDescent="0.25">
      <c r="A17" s="70">
        <v>16</v>
      </c>
      <c r="B17" s="87"/>
      <c r="C17" s="71"/>
      <c r="D17" s="58"/>
      <c r="E17" s="59"/>
      <c r="F17" s="72"/>
      <c r="G17" s="61">
        <v>10000</v>
      </c>
      <c r="H17" s="62">
        <v>5000</v>
      </c>
      <c r="I17" s="73"/>
      <c r="J17" s="74">
        <v>23</v>
      </c>
      <c r="K17" s="75">
        <v>4000</v>
      </c>
      <c r="L17" s="75">
        <f t="shared" si="0"/>
        <v>4350</v>
      </c>
      <c r="M17" s="75"/>
      <c r="N17" s="75"/>
      <c r="O17" s="73">
        <f t="shared" si="8"/>
        <v>1650</v>
      </c>
      <c r="P17" s="76"/>
      <c r="Q17" s="76"/>
      <c r="R17" s="77"/>
      <c r="S17" s="77"/>
      <c r="T17" s="77"/>
      <c r="U17" s="78"/>
      <c r="V17" s="73">
        <f t="shared" si="9"/>
        <v>1650</v>
      </c>
      <c r="W17" s="73">
        <f t="shared" ref="W17:W21" si="10">I17+K17+L17+O17+S17+T17</f>
        <v>10000</v>
      </c>
      <c r="X17" s="73">
        <f t="shared" si="4"/>
        <v>0</v>
      </c>
      <c r="Y17" s="73"/>
      <c r="Z17" s="30"/>
      <c r="AA17" s="30"/>
    </row>
    <row r="18" spans="1:28" x14ac:dyDescent="0.25">
      <c r="A18" s="70">
        <v>17</v>
      </c>
      <c r="B18" s="87"/>
      <c r="C18" s="71"/>
      <c r="D18" s="58"/>
      <c r="E18" s="59"/>
      <c r="F18" s="72"/>
      <c r="G18" s="61">
        <v>10000</v>
      </c>
      <c r="H18" s="62">
        <v>5000</v>
      </c>
      <c r="I18" s="73">
        <v>1000</v>
      </c>
      <c r="J18" s="74">
        <v>23</v>
      </c>
      <c r="K18" s="75">
        <v>4000</v>
      </c>
      <c r="L18" s="75">
        <f t="shared" si="0"/>
        <v>4350</v>
      </c>
      <c r="M18" s="75"/>
      <c r="N18" s="75"/>
      <c r="O18" s="73">
        <f t="shared" si="8"/>
        <v>650</v>
      </c>
      <c r="P18" s="76"/>
      <c r="Q18" s="76"/>
      <c r="R18" s="77"/>
      <c r="S18" s="77"/>
      <c r="T18" s="77"/>
      <c r="U18" s="78"/>
      <c r="V18" s="73">
        <f t="shared" si="9"/>
        <v>650</v>
      </c>
      <c r="W18" s="73">
        <f t="shared" si="10"/>
        <v>10000</v>
      </c>
      <c r="X18" s="73">
        <f t="shared" si="4"/>
        <v>1000</v>
      </c>
      <c r="Y18" s="73"/>
      <c r="Z18" s="30"/>
      <c r="AA18" s="30"/>
    </row>
    <row r="19" spans="1:28" x14ac:dyDescent="0.25">
      <c r="A19" s="70">
        <v>18</v>
      </c>
      <c r="B19" s="87"/>
      <c r="C19" s="71"/>
      <c r="D19" s="58"/>
      <c r="E19" s="59"/>
      <c r="F19" s="72"/>
      <c r="G19" s="61">
        <v>10000</v>
      </c>
      <c r="H19" s="62">
        <v>5000</v>
      </c>
      <c r="I19" s="73"/>
      <c r="J19" s="74">
        <v>23</v>
      </c>
      <c r="K19" s="75">
        <v>4000</v>
      </c>
      <c r="L19" s="75">
        <f t="shared" si="0"/>
        <v>4350</v>
      </c>
      <c r="M19" s="75"/>
      <c r="N19" s="75"/>
      <c r="O19" s="73">
        <f t="shared" si="8"/>
        <v>1650</v>
      </c>
      <c r="P19" s="76"/>
      <c r="Q19" s="76"/>
      <c r="R19" s="77"/>
      <c r="S19" s="77"/>
      <c r="T19" s="77"/>
      <c r="U19" s="78"/>
      <c r="V19" s="73">
        <f t="shared" si="9"/>
        <v>1650</v>
      </c>
      <c r="W19" s="73">
        <f t="shared" si="10"/>
        <v>10000</v>
      </c>
      <c r="X19" s="73">
        <f t="shared" si="4"/>
        <v>0</v>
      </c>
      <c r="Y19" s="73"/>
      <c r="Z19" s="30"/>
      <c r="AA19" s="30"/>
    </row>
    <row r="20" spans="1:28" x14ac:dyDescent="0.25">
      <c r="A20" s="70">
        <v>19</v>
      </c>
      <c r="B20" s="70"/>
      <c r="C20" s="71"/>
      <c r="D20" s="58"/>
      <c r="E20" s="59" t="s">
        <v>45</v>
      </c>
      <c r="F20" s="72"/>
      <c r="G20" s="61">
        <v>10000</v>
      </c>
      <c r="H20" s="62">
        <v>5000</v>
      </c>
      <c r="I20" s="73"/>
      <c r="J20" s="74">
        <v>23</v>
      </c>
      <c r="K20" s="75">
        <v>4000</v>
      </c>
      <c r="L20" s="75"/>
      <c r="M20" s="75"/>
      <c r="N20" s="75"/>
      <c r="O20" s="73">
        <f t="shared" si="8"/>
        <v>6000</v>
      </c>
      <c r="P20" s="76"/>
      <c r="Q20" s="76"/>
      <c r="R20" s="77"/>
      <c r="S20" s="77"/>
      <c r="T20" s="77"/>
      <c r="U20" s="78"/>
      <c r="V20" s="73">
        <f t="shared" si="9"/>
        <v>6000</v>
      </c>
      <c r="W20" s="73">
        <f t="shared" si="10"/>
        <v>10000</v>
      </c>
      <c r="X20" s="73">
        <f t="shared" si="4"/>
        <v>0</v>
      </c>
      <c r="Y20" s="73"/>
      <c r="Z20" s="30"/>
      <c r="AA20" s="30"/>
    </row>
    <row r="21" spans="1:28" x14ac:dyDescent="0.25">
      <c r="A21" s="70">
        <v>20</v>
      </c>
      <c r="B21" s="70"/>
      <c r="C21" s="71"/>
      <c r="D21" s="58"/>
      <c r="E21" s="59" t="s">
        <v>46</v>
      </c>
      <c r="F21" s="72"/>
      <c r="G21" s="61">
        <v>10000</v>
      </c>
      <c r="H21" s="62"/>
      <c r="I21" s="73"/>
      <c r="J21" s="74"/>
      <c r="K21" s="75"/>
      <c r="L21" s="75"/>
      <c r="M21" s="75"/>
      <c r="N21" s="75"/>
      <c r="O21" s="73">
        <f>G21-I21-K21-L21</f>
        <v>10000</v>
      </c>
      <c r="P21" s="76"/>
      <c r="Q21" s="76"/>
      <c r="R21" s="77"/>
      <c r="S21" s="77"/>
      <c r="T21" s="77"/>
      <c r="U21" s="78"/>
      <c r="V21" s="73">
        <f t="shared" si="9"/>
        <v>10000</v>
      </c>
      <c r="W21" s="73">
        <f t="shared" si="10"/>
        <v>10000</v>
      </c>
      <c r="X21" s="73">
        <f t="shared" si="4"/>
        <v>0</v>
      </c>
      <c r="Y21" s="73"/>
      <c r="Z21" s="30"/>
      <c r="AA21" s="30"/>
    </row>
    <row r="22" spans="1:28" x14ac:dyDescent="0.25">
      <c r="A22" s="70"/>
      <c r="B22" s="70"/>
      <c r="C22" s="71"/>
      <c r="D22" s="58"/>
      <c r="E22" s="59"/>
      <c r="F22" s="72"/>
      <c r="G22" s="61"/>
      <c r="H22" s="62"/>
      <c r="I22" s="73"/>
      <c r="J22" s="74"/>
      <c r="K22" s="75"/>
      <c r="L22" s="75"/>
      <c r="M22" s="75"/>
      <c r="N22" s="75"/>
      <c r="O22" s="73"/>
      <c r="P22" s="76"/>
      <c r="Q22" s="76"/>
      <c r="R22" s="77"/>
      <c r="S22" s="77"/>
      <c r="T22" s="77"/>
      <c r="U22" s="78"/>
      <c r="V22" s="83"/>
      <c r="W22" s="83"/>
      <c r="X22" s="83"/>
      <c r="Y22" s="83"/>
      <c r="Z22" s="30"/>
      <c r="AA22" s="30"/>
    </row>
    <row r="23" spans="1:28" s="46" customFormat="1" x14ac:dyDescent="0.25">
      <c r="A23" s="55"/>
      <c r="B23" s="55"/>
      <c r="C23" s="71" t="s">
        <v>47</v>
      </c>
      <c r="D23" s="58"/>
      <c r="E23" s="59"/>
      <c r="F23" s="60"/>
      <c r="G23" s="61">
        <f>SUM(G2:G21)</f>
        <v>200000</v>
      </c>
      <c r="H23" s="62">
        <f>SUM(H2:H21)</f>
        <v>95000</v>
      </c>
      <c r="I23" s="73"/>
      <c r="J23" s="74"/>
      <c r="K23" s="88">
        <f>SUM(K2:K22)</f>
        <v>76000</v>
      </c>
      <c r="L23" s="88">
        <f>SUM(L2:L22)</f>
        <v>78300</v>
      </c>
      <c r="M23" s="88"/>
      <c r="N23" s="88"/>
      <c r="O23" s="89">
        <f>SUM(O2:O22)</f>
        <v>45700</v>
      </c>
      <c r="P23" s="90">
        <f>SUM(P2:P22)</f>
        <v>0</v>
      </c>
      <c r="Q23" s="90">
        <f>SUM(Q2:Q22)</f>
        <v>0</v>
      </c>
      <c r="R23" s="90">
        <f>SUM(R2:R22)</f>
        <v>0</v>
      </c>
      <c r="S23" s="90">
        <f>SUM(S2:S22)</f>
        <v>500</v>
      </c>
      <c r="T23" s="90">
        <f>SUM(T2:T22)</f>
        <v>500</v>
      </c>
      <c r="U23" s="91">
        <f>SUM(U2:U22)</f>
        <v>2100</v>
      </c>
      <c r="V23" s="89">
        <f>SUM(V2:V22)</f>
        <v>42950</v>
      </c>
      <c r="W23" s="89">
        <f>SUM(W2:W22)</f>
        <v>194000</v>
      </c>
      <c r="X23" s="89"/>
      <c r="Y23" s="89"/>
      <c r="Z23" s="45"/>
      <c r="AA23" s="45"/>
      <c r="AB23" s="45"/>
    </row>
    <row r="24" spans="1:28" s="46" customFormat="1" x14ac:dyDescent="0.25">
      <c r="A24" s="55"/>
      <c r="B24" s="55"/>
      <c r="C24" s="71"/>
      <c r="D24" s="58"/>
      <c r="E24" s="59"/>
      <c r="F24" s="60"/>
      <c r="G24" s="61"/>
      <c r="H24" s="62"/>
      <c r="I24" s="73"/>
      <c r="J24" s="92"/>
      <c r="K24" s="80"/>
      <c r="L24" s="80"/>
      <c r="M24" s="80"/>
      <c r="N24" s="88"/>
      <c r="O24" s="89">
        <f>SUM(L23:U23)</f>
        <v>127100</v>
      </c>
      <c r="P24" s="93"/>
      <c r="Q24" s="93"/>
      <c r="R24" s="94"/>
      <c r="S24" s="94"/>
      <c r="T24" s="89"/>
      <c r="U24" s="89"/>
      <c r="V24" s="94"/>
      <c r="W24" s="94"/>
      <c r="X24" s="94"/>
      <c r="Y24" s="94"/>
    </row>
    <row r="25" spans="1:28" s="46" customFormat="1" x14ac:dyDescent="0.25">
      <c r="A25" s="55"/>
      <c r="B25" s="55"/>
      <c r="C25" s="71" t="s">
        <v>48</v>
      </c>
      <c r="D25" s="58"/>
      <c r="E25" s="59"/>
      <c r="F25" s="60"/>
      <c r="G25" s="61"/>
      <c r="H25" s="62"/>
      <c r="I25" s="73"/>
      <c r="J25" s="92"/>
      <c r="K25" s="80"/>
      <c r="L25" s="80"/>
      <c r="M25" s="80"/>
      <c r="N25" s="80"/>
      <c r="O25" s="94"/>
      <c r="P25" s="93"/>
      <c r="Q25" s="93"/>
      <c r="R25" s="94"/>
      <c r="S25" s="94"/>
      <c r="T25" s="94"/>
      <c r="U25" s="94"/>
      <c r="V25" s="94"/>
      <c r="W25" s="94"/>
      <c r="X25" s="94"/>
      <c r="Y25" s="94"/>
    </row>
    <row r="26" spans="1:28" x14ac:dyDescent="0.25">
      <c r="A26" s="70"/>
      <c r="B26" s="70"/>
      <c r="C26" s="71" t="s">
        <v>49</v>
      </c>
      <c r="D26" s="58"/>
      <c r="E26" s="59"/>
      <c r="F26" s="60"/>
      <c r="G26" s="61"/>
      <c r="H26" s="95">
        <v>0.13</v>
      </c>
      <c r="I26" s="73">
        <f>H23*H26</f>
        <v>12350</v>
      </c>
      <c r="J26" s="92"/>
      <c r="K26" s="96"/>
      <c r="L26" s="96"/>
      <c r="M26" s="96"/>
      <c r="N26" s="96"/>
      <c r="O26" s="83"/>
      <c r="P26" s="97"/>
      <c r="Q26" s="97"/>
      <c r="R26" s="83"/>
      <c r="S26" s="83"/>
      <c r="T26" s="83"/>
      <c r="U26" s="83"/>
      <c r="V26" s="83"/>
      <c r="W26" s="83"/>
      <c r="X26" s="83"/>
      <c r="Y26" s="83"/>
    </row>
    <row r="27" spans="1:28" x14ac:dyDescent="0.25">
      <c r="A27" s="70"/>
      <c r="B27" s="70"/>
      <c r="C27" s="71" t="s">
        <v>50</v>
      </c>
      <c r="D27" s="58"/>
      <c r="E27" s="59"/>
      <c r="F27" s="60"/>
      <c r="G27" s="61"/>
      <c r="H27" s="95">
        <v>0.22</v>
      </c>
      <c r="I27" s="73">
        <f>H23*H27</f>
        <v>20900</v>
      </c>
      <c r="J27" s="92"/>
      <c r="K27" s="96"/>
      <c r="L27" s="96"/>
      <c r="M27" s="96"/>
      <c r="N27" s="96"/>
      <c r="O27" s="83"/>
      <c r="P27" s="97"/>
      <c r="Q27" s="97"/>
      <c r="R27" s="83"/>
      <c r="S27" s="83"/>
      <c r="T27" s="83"/>
      <c r="U27" s="83"/>
      <c r="V27" s="83"/>
      <c r="W27" s="83"/>
      <c r="X27" s="83"/>
      <c r="Y27" s="83"/>
    </row>
    <row r="28" spans="1:28" x14ac:dyDescent="0.25">
      <c r="A28" s="70"/>
      <c r="B28" s="70"/>
      <c r="C28" s="71" t="s">
        <v>51</v>
      </c>
      <c r="D28" s="58"/>
      <c r="E28" s="59"/>
      <c r="F28" s="60"/>
      <c r="G28" s="61"/>
      <c r="H28" s="95">
        <v>2.9000000000000001E-2</v>
      </c>
      <c r="I28" s="73">
        <f>H23*H28</f>
        <v>2755</v>
      </c>
      <c r="J28" s="92"/>
      <c r="K28" s="96"/>
      <c r="L28" s="96"/>
      <c r="M28" s="96"/>
      <c r="N28" s="96"/>
      <c r="O28" s="83"/>
      <c r="P28" s="97"/>
      <c r="Q28" s="97"/>
      <c r="R28" s="83"/>
      <c r="S28" s="83"/>
      <c r="T28" s="83"/>
      <c r="U28" s="83"/>
      <c r="V28" s="83"/>
      <c r="W28" s="83"/>
      <c r="X28" s="83"/>
      <c r="Y28" s="83"/>
    </row>
    <row r="29" spans="1:28" x14ac:dyDescent="0.25">
      <c r="A29" s="70"/>
      <c r="B29" s="70"/>
      <c r="C29" s="71" t="s">
        <v>52</v>
      </c>
      <c r="D29" s="58"/>
      <c r="E29" s="59"/>
      <c r="F29" s="60"/>
      <c r="G29" s="61"/>
      <c r="H29" s="95">
        <v>2E-3</v>
      </c>
      <c r="I29" s="73">
        <f>H23*H29</f>
        <v>190</v>
      </c>
      <c r="J29" s="92"/>
      <c r="K29" s="96"/>
      <c r="L29" s="96"/>
      <c r="M29" s="96"/>
      <c r="N29" s="96"/>
      <c r="O29" s="83"/>
      <c r="P29" s="97"/>
      <c r="Q29" s="97"/>
      <c r="R29" s="83"/>
      <c r="S29" s="83"/>
      <c r="T29" s="83"/>
      <c r="U29" s="83"/>
      <c r="V29" s="83"/>
      <c r="W29" s="83"/>
      <c r="X29" s="83"/>
      <c r="Y29" s="83"/>
    </row>
    <row r="30" spans="1:28" x14ac:dyDescent="0.25">
      <c r="A30" s="70"/>
      <c r="B30" s="70"/>
      <c r="C30" s="71" t="s">
        <v>53</v>
      </c>
      <c r="D30" s="58"/>
      <c r="E30" s="59"/>
      <c r="F30" s="60"/>
      <c r="G30" s="61"/>
      <c r="H30" s="95">
        <v>5.0999999999999997E-2</v>
      </c>
      <c r="I30" s="73">
        <f>H23*H30</f>
        <v>4845</v>
      </c>
      <c r="J30" s="92"/>
      <c r="K30" s="96"/>
      <c r="L30" s="96"/>
      <c r="M30" s="96"/>
      <c r="N30" s="96"/>
      <c r="O30" s="83"/>
      <c r="P30" s="97"/>
      <c r="Q30" s="97"/>
      <c r="R30" s="83"/>
      <c r="S30" s="83"/>
      <c r="T30" s="83"/>
      <c r="U30" s="83"/>
      <c r="V30" s="83"/>
      <c r="W30" s="83"/>
      <c r="X30" s="83"/>
      <c r="Y30" s="83"/>
    </row>
    <row r="31" spans="1:28" x14ac:dyDescent="0.25">
      <c r="A31" s="70"/>
      <c r="B31" s="70"/>
      <c r="C31" s="71"/>
      <c r="D31" s="58"/>
      <c r="E31" s="59"/>
      <c r="F31" s="60"/>
      <c r="G31" s="61"/>
      <c r="H31" s="62"/>
      <c r="I31" s="73"/>
      <c r="J31" s="92"/>
      <c r="K31" s="96"/>
      <c r="L31" s="96"/>
      <c r="M31" s="96"/>
      <c r="N31" s="96"/>
      <c r="O31" s="83"/>
      <c r="P31" s="97"/>
      <c r="Q31" s="97"/>
      <c r="R31" s="83"/>
      <c r="S31" s="83"/>
      <c r="T31" s="83"/>
      <c r="U31" s="83"/>
      <c r="V31" s="83"/>
      <c r="W31" s="83"/>
      <c r="X31" s="83"/>
      <c r="Y31" s="83"/>
    </row>
    <row r="32" spans="1:28" x14ac:dyDescent="0.25">
      <c r="A32" s="70"/>
      <c r="B32" s="70"/>
      <c r="C32" s="71"/>
      <c r="D32" s="58"/>
      <c r="E32" s="59"/>
      <c r="F32" s="60"/>
      <c r="G32" s="61"/>
      <c r="H32" s="62"/>
      <c r="I32" s="73">
        <f>SUM(I26:I31)</f>
        <v>41040</v>
      </c>
      <c r="J32" s="92"/>
      <c r="K32" s="96"/>
      <c r="L32" s="96"/>
      <c r="M32" s="96"/>
      <c r="N32" s="96"/>
      <c r="O32" s="83"/>
      <c r="P32" s="97"/>
      <c r="Q32" s="97"/>
      <c r="R32" s="83"/>
      <c r="S32" s="83"/>
      <c r="T32" s="83"/>
      <c r="U32" s="83"/>
      <c r="V32" s="83"/>
      <c r="W32" s="83"/>
      <c r="X32" s="83"/>
      <c r="Y32" s="83"/>
    </row>
    <row r="33" spans="1:25" x14ac:dyDescent="0.25">
      <c r="A33" s="70"/>
      <c r="B33" s="70"/>
      <c r="C33" s="71"/>
      <c r="D33" s="58"/>
      <c r="E33" s="59"/>
      <c r="F33" s="60"/>
      <c r="G33" s="61"/>
      <c r="H33" s="62"/>
      <c r="I33" s="73"/>
      <c r="J33" s="92"/>
      <c r="K33" s="96"/>
      <c r="L33" s="96"/>
      <c r="M33" s="96"/>
      <c r="N33" s="96"/>
      <c r="O33" s="83"/>
      <c r="P33" s="97"/>
      <c r="Q33" s="97"/>
      <c r="R33" s="83"/>
      <c r="S33" s="83"/>
      <c r="T33" s="83"/>
      <c r="U33" s="83"/>
      <c r="V33" s="83"/>
      <c r="W33" s="83"/>
      <c r="X33" s="83"/>
      <c r="Y33" s="83"/>
    </row>
    <row r="34" spans="1:25" x14ac:dyDescent="0.25">
      <c r="A34" s="70"/>
      <c r="B34" s="70"/>
      <c r="C34" s="71"/>
      <c r="D34" s="58"/>
      <c r="E34" s="59"/>
      <c r="F34" s="60"/>
      <c r="G34" s="61"/>
      <c r="H34" s="62"/>
      <c r="I34" s="73"/>
      <c r="J34" s="92"/>
      <c r="K34" s="96"/>
      <c r="L34" s="96"/>
      <c r="M34" s="96"/>
      <c r="N34" s="96"/>
      <c r="O34" s="83"/>
      <c r="P34" s="97"/>
      <c r="Q34" s="97"/>
      <c r="R34" s="83"/>
      <c r="S34" s="83"/>
      <c r="T34" s="83"/>
      <c r="U34" s="83"/>
      <c r="V34" s="83"/>
      <c r="W34" s="83"/>
      <c r="X34" s="83"/>
      <c r="Y34" s="83"/>
    </row>
    <row r="35" spans="1:25" x14ac:dyDescent="0.25">
      <c r="A35" s="70"/>
      <c r="B35" s="70"/>
      <c r="C35" s="71"/>
      <c r="D35" s="58"/>
      <c r="E35" s="59"/>
      <c r="F35" s="60"/>
      <c r="G35" s="61"/>
      <c r="H35" s="62"/>
      <c r="I35" s="73"/>
      <c r="J35" s="92"/>
      <c r="K35" s="96"/>
      <c r="L35" s="96"/>
      <c r="M35" s="96"/>
      <c r="N35" s="96"/>
      <c r="O35" s="83"/>
      <c r="P35" s="97"/>
      <c r="Q35" s="97"/>
      <c r="R35" s="83"/>
      <c r="S35" s="83"/>
      <c r="T35" s="83"/>
      <c r="U35" s="83"/>
      <c r="V35" s="83"/>
      <c r="W35" s="83"/>
      <c r="X35" s="83"/>
      <c r="Y35" s="83"/>
    </row>
    <row r="36" spans="1:25" x14ac:dyDescent="0.25">
      <c r="A36" s="70"/>
      <c r="B36" s="70"/>
      <c r="C36" s="71"/>
      <c r="D36" s="58"/>
      <c r="E36" s="59"/>
      <c r="F36" s="60"/>
      <c r="G36" s="61"/>
      <c r="H36" s="62"/>
      <c r="I36" s="73"/>
      <c r="J36" s="92"/>
      <c r="K36" s="96"/>
      <c r="L36" s="96"/>
      <c r="M36" s="96"/>
      <c r="N36" s="96"/>
      <c r="O36" s="83"/>
      <c r="P36" s="97"/>
      <c r="Q36" s="97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A37" s="70"/>
      <c r="B37" s="70"/>
      <c r="C37" s="71"/>
      <c r="D37" s="58"/>
      <c r="E37" s="59"/>
      <c r="F37" s="60"/>
      <c r="G37" s="61"/>
      <c r="H37" s="62"/>
      <c r="I37" s="73"/>
      <c r="J37" s="92"/>
      <c r="K37" s="96"/>
      <c r="L37" s="96"/>
      <c r="M37" s="96"/>
      <c r="N37" s="96"/>
      <c r="O37" s="83"/>
      <c r="P37" s="97"/>
      <c r="Q37" s="97"/>
      <c r="R37" s="83"/>
      <c r="S37" s="83"/>
      <c r="T37" s="83"/>
      <c r="U37" s="83"/>
      <c r="V37" s="83"/>
      <c r="W37" s="83"/>
      <c r="X37" s="83"/>
      <c r="Y37" s="83"/>
    </row>
    <row r="38" spans="1:25" x14ac:dyDescent="0.25">
      <c r="A38" s="28"/>
      <c r="B38" s="28"/>
      <c r="C38" s="29"/>
      <c r="D38" s="31"/>
      <c r="E38" s="32"/>
      <c r="F38" s="41"/>
      <c r="H38" s="34"/>
      <c r="I38" s="30"/>
    </row>
    <row r="39" spans="1:25" x14ac:dyDescent="0.25">
      <c r="A39" s="28"/>
      <c r="B39" s="28"/>
      <c r="C39" s="29"/>
      <c r="D39" s="31"/>
      <c r="E39" s="32"/>
      <c r="F39" s="41"/>
      <c r="H39" s="34"/>
      <c r="I39" s="30"/>
    </row>
    <row r="40" spans="1:25" x14ac:dyDescent="0.25">
      <c r="A40" s="28"/>
      <c r="B40" s="28"/>
      <c r="C40" s="29"/>
      <c r="D40" s="31"/>
      <c r="E40" s="32"/>
      <c r="F40" s="41"/>
      <c r="H40" s="34"/>
      <c r="I40" s="30"/>
    </row>
    <row r="41" spans="1:25" x14ac:dyDescent="0.25">
      <c r="A41" s="28"/>
      <c r="B41" s="28"/>
      <c r="C41" s="29"/>
      <c r="D41" s="31"/>
      <c r="E41" s="32"/>
      <c r="F41" s="41"/>
      <c r="H41" s="34"/>
      <c r="I41" s="30"/>
    </row>
    <row r="42" spans="1:25" x14ac:dyDescent="0.25">
      <c r="A42" s="28"/>
      <c r="B42" s="28"/>
      <c r="C42" s="29"/>
      <c r="D42" s="31"/>
      <c r="E42" s="32"/>
      <c r="F42" s="41"/>
      <c r="H42" s="34"/>
      <c r="I42" s="30"/>
    </row>
    <row r="43" spans="1:25" x14ac:dyDescent="0.25">
      <c r="A43" s="28"/>
      <c r="B43" s="28"/>
      <c r="C43" s="29"/>
      <c r="D43" s="31"/>
      <c r="E43" s="32"/>
      <c r="F43" s="41"/>
      <c r="H43" s="34"/>
      <c r="I43" s="30"/>
    </row>
    <row r="44" spans="1:25" x14ac:dyDescent="0.25">
      <c r="A44" s="28"/>
      <c r="B44" s="28"/>
      <c r="C44" s="29"/>
      <c r="D44" s="31"/>
      <c r="E44" s="32"/>
      <c r="F44" s="41"/>
      <c r="H44" s="34"/>
      <c r="I44" s="30"/>
    </row>
    <row r="45" spans="1:25" x14ac:dyDescent="0.25">
      <c r="A45" s="28"/>
      <c r="B45" s="28"/>
      <c r="C45" s="29"/>
      <c r="D45" s="31"/>
      <c r="E45" s="32"/>
      <c r="F45" s="41"/>
      <c r="H45" s="34"/>
      <c r="I45" s="30"/>
    </row>
    <row r="46" spans="1:25" x14ac:dyDescent="0.25">
      <c r="A46" s="28"/>
      <c r="B46" s="28"/>
      <c r="C46" s="29"/>
      <c r="D46" s="31"/>
      <c r="E46" s="32"/>
      <c r="F46" s="41"/>
      <c r="H46" s="34"/>
      <c r="I46" s="30"/>
    </row>
    <row r="47" spans="1:25" x14ac:dyDescent="0.25">
      <c r="A47" s="28"/>
      <c r="B47" s="28"/>
      <c r="C47" s="29"/>
      <c r="D47" s="31"/>
      <c r="E47" s="32"/>
      <c r="F47" s="41"/>
      <c r="H47" s="34"/>
      <c r="I47" s="30"/>
    </row>
    <row r="48" spans="1:25" x14ac:dyDescent="0.25">
      <c r="A48" s="28"/>
      <c r="B48" s="28"/>
      <c r="C48" s="29"/>
      <c r="D48" s="31"/>
      <c r="E48" s="32"/>
      <c r="F48" s="41"/>
      <c r="H48" s="34"/>
      <c r="I48" s="30"/>
    </row>
    <row r="49" spans="1:17" x14ac:dyDescent="0.25">
      <c r="A49" s="28"/>
      <c r="B49" s="28"/>
      <c r="C49" s="29"/>
      <c r="D49" s="31"/>
      <c r="E49" s="32"/>
      <c r="F49" s="41"/>
      <c r="H49" s="34"/>
      <c r="I49" s="30"/>
    </row>
    <row r="50" spans="1:17" x14ac:dyDescent="0.25">
      <c r="A50" s="28"/>
      <c r="B50" s="28"/>
      <c r="C50" s="29"/>
      <c r="D50" s="31"/>
      <c r="E50" s="32"/>
      <c r="F50" s="41"/>
      <c r="H50" s="34"/>
      <c r="I50" s="30"/>
    </row>
    <row r="51" spans="1:17" x14ac:dyDescent="0.25">
      <c r="A51" s="28"/>
      <c r="B51" s="28"/>
      <c r="C51" s="29"/>
      <c r="D51" s="31"/>
      <c r="E51" s="32"/>
      <c r="F51" s="41"/>
      <c r="H51" s="34"/>
      <c r="I51" s="30"/>
    </row>
    <row r="52" spans="1:17" x14ac:dyDescent="0.25">
      <c r="A52" s="28"/>
      <c r="B52" s="28"/>
      <c r="C52" s="29"/>
      <c r="D52" s="31"/>
      <c r="E52" s="32"/>
      <c r="F52" s="41"/>
      <c r="H52" s="34"/>
      <c r="I52" s="30"/>
    </row>
    <row r="53" spans="1:17" x14ac:dyDescent="0.25">
      <c r="A53" s="28"/>
      <c r="B53" s="28"/>
      <c r="C53" s="29"/>
      <c r="D53" s="31"/>
      <c r="E53" s="32"/>
      <c r="F53" s="41"/>
      <c r="H53" s="34"/>
      <c r="I53" s="30"/>
    </row>
    <row r="54" spans="1:17" x14ac:dyDescent="0.25">
      <c r="A54" s="28"/>
      <c r="B54" s="28"/>
      <c r="C54" s="29"/>
      <c r="D54" s="31"/>
      <c r="E54" s="32"/>
      <c r="F54" s="41"/>
      <c r="H54" s="34"/>
      <c r="I54" s="30"/>
    </row>
    <row r="55" spans="1:17" x14ac:dyDescent="0.25">
      <c r="A55" s="28"/>
      <c r="B55" s="28"/>
      <c r="C55" s="29"/>
      <c r="D55" s="31"/>
      <c r="E55" s="32"/>
      <c r="F55" s="41"/>
      <c r="H55" s="34"/>
      <c r="I55" s="30"/>
    </row>
    <row r="56" spans="1:17" s="52" customFormat="1" x14ac:dyDescent="0.25">
      <c r="A56" s="50"/>
      <c r="B56" s="50"/>
      <c r="C56" s="29"/>
      <c r="D56" s="31"/>
      <c r="E56" s="32"/>
      <c r="F56" s="41"/>
      <c r="G56" s="33"/>
      <c r="H56" s="34"/>
      <c r="I56" s="30"/>
      <c r="J56" s="47"/>
      <c r="K56" s="51"/>
      <c r="L56" s="51"/>
      <c r="M56" s="51"/>
      <c r="N56" s="51"/>
      <c r="P56" s="49"/>
      <c r="Q56" s="49"/>
    </row>
    <row r="57" spans="1:17" x14ac:dyDescent="0.25">
      <c r="A57" s="28"/>
      <c r="B57" s="28"/>
      <c r="C57" s="29"/>
      <c r="D57" s="31"/>
      <c r="E57" s="32"/>
      <c r="F57" s="41"/>
      <c r="H57" s="34"/>
      <c r="I57" s="30"/>
    </row>
    <row r="58" spans="1:17" x14ac:dyDescent="0.25">
      <c r="A58" s="28"/>
      <c r="B58" s="28"/>
      <c r="C58" s="29"/>
      <c r="D58" s="31"/>
      <c r="E58" s="32"/>
      <c r="F58" s="41"/>
      <c r="H58" s="34"/>
      <c r="I58" s="30"/>
    </row>
    <row r="59" spans="1:17" x14ac:dyDescent="0.25">
      <c r="A59" s="28"/>
      <c r="B59" s="28"/>
      <c r="C59" s="29"/>
      <c r="D59" s="31"/>
      <c r="E59" s="32"/>
      <c r="F59" s="41"/>
      <c r="H59" s="34"/>
      <c r="I59" s="30"/>
    </row>
    <row r="60" spans="1:17" x14ac:dyDescent="0.25">
      <c r="A60" s="28"/>
      <c r="B60" s="28"/>
      <c r="C60" s="29"/>
      <c r="D60" s="31"/>
      <c r="E60" s="32"/>
      <c r="F60" s="41"/>
      <c r="H60" s="34"/>
      <c r="I60" s="30"/>
    </row>
    <row r="61" spans="1:17" x14ac:dyDescent="0.25">
      <c r="A61" s="28"/>
      <c r="B61" s="28"/>
      <c r="C61" s="29"/>
      <c r="D61" s="31"/>
      <c r="E61" s="32"/>
      <c r="F61" s="41"/>
      <c r="H61" s="34"/>
      <c r="I61" s="30"/>
    </row>
    <row r="62" spans="1:17" x14ac:dyDescent="0.25">
      <c r="A62" s="28"/>
      <c r="B62" s="28"/>
      <c r="C62" s="29"/>
      <c r="D62" s="31"/>
      <c r="E62" s="32"/>
      <c r="F62" s="41"/>
      <c r="H62" s="34"/>
      <c r="I62" s="30"/>
    </row>
    <row r="63" spans="1:17" x14ac:dyDescent="0.25">
      <c r="A63" s="28"/>
      <c r="B63" s="28"/>
      <c r="C63" s="29"/>
      <c r="D63" s="31"/>
      <c r="E63" s="32"/>
      <c r="F63" s="41"/>
      <c r="H63" s="34"/>
      <c r="I63" s="30"/>
    </row>
    <row r="64" spans="1:17" x14ac:dyDescent="0.25">
      <c r="A64" s="28"/>
      <c r="B64" s="28"/>
      <c r="C64" s="29"/>
      <c r="D64" s="31"/>
      <c r="E64" s="32"/>
      <c r="F64" s="41"/>
      <c r="H64" s="34"/>
      <c r="I64" s="30"/>
    </row>
    <row r="65" spans="1:9" x14ac:dyDescent="0.25">
      <c r="A65" s="28"/>
      <c r="B65" s="28"/>
      <c r="C65" s="29"/>
      <c r="D65" s="31"/>
      <c r="E65" s="32"/>
      <c r="F65" s="41"/>
      <c r="H65" s="34"/>
      <c r="I65" s="30"/>
    </row>
    <row r="66" spans="1:9" x14ac:dyDescent="0.25">
      <c r="A66" s="28"/>
      <c r="B66" s="28"/>
      <c r="C66" s="29"/>
      <c r="D66" s="31"/>
      <c r="E66" s="32"/>
      <c r="F66" s="41"/>
      <c r="H66" s="34"/>
      <c r="I66" s="30"/>
    </row>
    <row r="67" spans="1:9" x14ac:dyDescent="0.25">
      <c r="A67" s="28"/>
      <c r="B67" s="28"/>
      <c r="C67" s="29"/>
      <c r="D67" s="31"/>
      <c r="E67" s="32"/>
      <c r="F67" s="41"/>
      <c r="H67" s="34"/>
      <c r="I67" s="30"/>
    </row>
    <row r="68" spans="1:9" x14ac:dyDescent="0.25">
      <c r="A68" s="28"/>
      <c r="B68" s="28"/>
      <c r="C68" s="29"/>
      <c r="D68" s="31"/>
      <c r="E68" s="32"/>
      <c r="F68" s="41"/>
      <c r="H68" s="34"/>
      <c r="I68" s="30"/>
    </row>
    <row r="69" spans="1:9" x14ac:dyDescent="0.25">
      <c r="A69" s="28"/>
      <c r="B69" s="28"/>
      <c r="C69" s="29"/>
      <c r="D69" s="31"/>
      <c r="E69" s="32"/>
      <c r="F69" s="41"/>
      <c r="H69" s="34"/>
      <c r="I69" s="30"/>
    </row>
    <row r="70" spans="1:9" x14ac:dyDescent="0.25">
      <c r="A70" s="28"/>
      <c r="B70" s="28"/>
      <c r="C70" s="29"/>
      <c r="D70" s="31"/>
      <c r="E70" s="32"/>
      <c r="F70" s="41"/>
      <c r="H70" s="34"/>
      <c r="I70" s="30"/>
    </row>
    <row r="71" spans="1:9" x14ac:dyDescent="0.25">
      <c r="A71" s="28"/>
      <c r="B71" s="28"/>
      <c r="C71" s="29"/>
      <c r="D71" s="31"/>
      <c r="E71" s="32"/>
      <c r="F71" s="41"/>
      <c r="H71" s="34"/>
      <c r="I71" s="30"/>
    </row>
    <row r="72" spans="1:9" x14ac:dyDescent="0.25">
      <c r="A72" s="28"/>
      <c r="B72" s="28"/>
      <c r="C72" s="29"/>
      <c r="D72" s="31"/>
      <c r="E72" s="32"/>
      <c r="F72" s="41"/>
      <c r="H72" s="34"/>
      <c r="I72" s="30"/>
    </row>
    <row r="73" spans="1:9" x14ac:dyDescent="0.25">
      <c r="A73" s="28"/>
      <c r="B73" s="28"/>
      <c r="C73" s="29"/>
      <c r="D73" s="31"/>
      <c r="E73" s="32"/>
      <c r="F73" s="41"/>
      <c r="H73" s="34"/>
      <c r="I73" s="30"/>
    </row>
    <row r="74" spans="1:9" x14ac:dyDescent="0.25">
      <c r="A74" s="28"/>
      <c r="B74" s="28"/>
      <c r="C74" s="29"/>
      <c r="D74" s="31"/>
      <c r="E74" s="32"/>
      <c r="F74" s="41"/>
      <c r="H74" s="34"/>
      <c r="I74" s="30"/>
    </row>
    <row r="75" spans="1:9" x14ac:dyDescent="0.25">
      <c r="A75" s="28"/>
      <c r="B75" s="28"/>
      <c r="C75" s="29"/>
      <c r="D75" s="31"/>
      <c r="E75" s="32"/>
      <c r="F75" s="41"/>
      <c r="H75" s="34"/>
      <c r="I75" s="30"/>
    </row>
    <row r="76" spans="1:9" x14ac:dyDescent="0.25">
      <c r="A76" s="28"/>
      <c r="B76" s="28"/>
      <c r="C76" s="29"/>
      <c r="D76" s="31"/>
      <c r="E76" s="32"/>
      <c r="F76" s="41"/>
      <c r="H76" s="34"/>
      <c r="I76" s="30"/>
    </row>
    <row r="77" spans="1:9" x14ac:dyDescent="0.25">
      <c r="A77" s="28"/>
      <c r="B77" s="28"/>
      <c r="C77" s="29"/>
      <c r="D77" s="31"/>
      <c r="E77" s="32"/>
      <c r="F77" s="41"/>
      <c r="H77" s="34"/>
      <c r="I77" s="30"/>
    </row>
    <row r="78" spans="1:9" x14ac:dyDescent="0.25">
      <c r="A78" s="28"/>
      <c r="B78" s="28"/>
      <c r="C78" s="29"/>
      <c r="D78" s="31"/>
      <c r="E78" s="32"/>
      <c r="F78" s="41"/>
      <c r="H78" s="34"/>
      <c r="I78" s="30"/>
    </row>
    <row r="79" spans="1:9" x14ac:dyDescent="0.25">
      <c r="A79" s="28"/>
      <c r="B79" s="28"/>
      <c r="C79" s="29"/>
      <c r="D79" s="31"/>
      <c r="E79" s="32"/>
      <c r="F79" s="41"/>
      <c r="H79" s="34"/>
      <c r="I79" s="30"/>
    </row>
    <row r="80" spans="1:9" x14ac:dyDescent="0.25">
      <c r="A80" s="28"/>
      <c r="B80" s="28"/>
      <c r="C80" s="29"/>
      <c r="D80" s="31"/>
      <c r="E80" s="32"/>
      <c r="F80" s="41"/>
      <c r="H80" s="34"/>
      <c r="I80" s="30"/>
    </row>
    <row r="81" spans="1:9" x14ac:dyDescent="0.25">
      <c r="A81" s="28"/>
      <c r="B81" s="28"/>
      <c r="C81" s="29"/>
      <c r="D81" s="31"/>
      <c r="E81" s="32"/>
      <c r="F81" s="41"/>
      <c r="H81" s="34"/>
      <c r="I81" s="30"/>
    </row>
    <row r="82" spans="1:9" x14ac:dyDescent="0.25">
      <c r="A82" s="28"/>
      <c r="B82" s="28"/>
      <c r="C82" s="29"/>
      <c r="D82" s="31"/>
      <c r="E82" s="32"/>
      <c r="F82" s="41"/>
      <c r="H82" s="34"/>
      <c r="I82" s="30"/>
    </row>
    <row r="83" spans="1:9" x14ac:dyDescent="0.25">
      <c r="A83" s="28"/>
      <c r="B83" s="28"/>
      <c r="C83" s="29"/>
      <c r="D83" s="31"/>
      <c r="E83" s="32"/>
      <c r="F83" s="41"/>
      <c r="H83" s="34"/>
      <c r="I83" s="30"/>
    </row>
    <row r="84" spans="1:9" x14ac:dyDescent="0.25">
      <c r="A84" s="28"/>
      <c r="B84" s="28"/>
      <c r="C84" s="29"/>
      <c r="D84" s="31"/>
      <c r="E84" s="32"/>
      <c r="F84" s="41"/>
      <c r="H84" s="34"/>
      <c r="I84" s="30"/>
    </row>
    <row r="85" spans="1:9" x14ac:dyDescent="0.25">
      <c r="A85" s="28"/>
      <c r="B85" s="28"/>
      <c r="C85" s="29"/>
      <c r="D85" s="31"/>
      <c r="E85" s="32"/>
      <c r="F85" s="41"/>
      <c r="H85" s="34"/>
      <c r="I85" s="30"/>
    </row>
    <row r="86" spans="1:9" x14ac:dyDescent="0.25">
      <c r="A86" s="28"/>
      <c r="B86" s="28"/>
      <c r="C86" s="29"/>
      <c r="D86" s="31"/>
      <c r="E86" s="32"/>
      <c r="F86" s="41"/>
      <c r="H86" s="34"/>
      <c r="I86" s="30"/>
    </row>
    <row r="87" spans="1:9" x14ac:dyDescent="0.25">
      <c r="A87" s="28"/>
      <c r="B87" s="28"/>
      <c r="C87" s="29"/>
      <c r="D87" s="31"/>
      <c r="E87" s="32"/>
      <c r="F87" s="41"/>
      <c r="H87" s="34"/>
      <c r="I87" s="30"/>
    </row>
    <row r="88" spans="1:9" x14ac:dyDescent="0.25">
      <c r="A88" s="28"/>
      <c r="B88" s="28"/>
      <c r="C88" s="29"/>
      <c r="D88" s="31"/>
      <c r="E88" s="32"/>
      <c r="F88" s="41"/>
      <c r="H88" s="34"/>
      <c r="I88" s="30"/>
    </row>
    <row r="89" spans="1:9" x14ac:dyDescent="0.25">
      <c r="A89" s="28"/>
      <c r="B89" s="28"/>
      <c r="C89" s="29"/>
      <c r="D89" s="31"/>
      <c r="E89" s="32"/>
      <c r="F89" s="41"/>
      <c r="H89" s="34"/>
      <c r="I89" s="30"/>
    </row>
    <row r="90" spans="1:9" x14ac:dyDescent="0.25">
      <c r="A90" s="28"/>
      <c r="B90" s="28"/>
      <c r="C90" s="29"/>
      <c r="D90" s="31"/>
      <c r="E90" s="32"/>
      <c r="F90" s="41"/>
      <c r="H90" s="34"/>
      <c r="I90" s="30"/>
    </row>
    <row r="91" spans="1:9" x14ac:dyDescent="0.25">
      <c r="A91" s="28"/>
      <c r="B91" s="28"/>
      <c r="C91" s="29"/>
      <c r="D91" s="31"/>
      <c r="E91" s="32"/>
      <c r="F91" s="41"/>
      <c r="H91" s="34"/>
      <c r="I91" s="30"/>
    </row>
    <row r="92" spans="1:9" x14ac:dyDescent="0.25">
      <c r="A92" s="28"/>
      <c r="B92" s="28"/>
      <c r="C92" s="29"/>
      <c r="D92" s="31"/>
      <c r="E92" s="32"/>
      <c r="F92" s="41"/>
      <c r="H92" s="34"/>
      <c r="I92" s="30"/>
    </row>
    <row r="93" spans="1:9" x14ac:dyDescent="0.25">
      <c r="A93" s="28"/>
      <c r="B93" s="28"/>
      <c r="C93" s="29"/>
      <c r="D93" s="31"/>
      <c r="E93" s="32"/>
      <c r="F93" s="41"/>
      <c r="H93" s="34"/>
      <c r="I93" s="30"/>
    </row>
    <row r="94" spans="1:9" x14ac:dyDescent="0.25">
      <c r="A94" s="28"/>
      <c r="B94" s="28"/>
      <c r="C94" s="29"/>
      <c r="D94" s="31"/>
      <c r="E94" s="32"/>
      <c r="F94" s="41"/>
      <c r="H94" s="34"/>
      <c r="I94" s="30"/>
    </row>
    <row r="95" spans="1:9" x14ac:dyDescent="0.25">
      <c r="A95" s="28"/>
      <c r="B95" s="28"/>
      <c r="C95" s="29"/>
      <c r="D95" s="31"/>
      <c r="E95" s="32"/>
      <c r="F95" s="41"/>
      <c r="H95" s="34"/>
      <c r="I95" s="30"/>
    </row>
    <row r="96" spans="1:9" x14ac:dyDescent="0.25">
      <c r="A96" s="28"/>
      <c r="B96" s="28"/>
      <c r="C96" s="29"/>
      <c r="D96" s="31"/>
      <c r="E96" s="32"/>
      <c r="F96" s="41"/>
      <c r="H96" s="34"/>
      <c r="I96" s="30"/>
    </row>
    <row r="97" spans="1:9" x14ac:dyDescent="0.25">
      <c r="A97" s="28"/>
      <c r="B97" s="28"/>
      <c r="C97" s="29"/>
      <c r="D97" s="31"/>
      <c r="E97" s="32"/>
      <c r="F97" s="41"/>
      <c r="H97" s="34"/>
      <c r="I97" s="30"/>
    </row>
    <row r="98" spans="1:9" x14ac:dyDescent="0.25">
      <c r="A98" s="28"/>
      <c r="B98" s="28"/>
      <c r="C98" s="29"/>
      <c r="D98" s="31"/>
      <c r="E98" s="32"/>
      <c r="F98" s="41"/>
      <c r="H98" s="34"/>
      <c r="I98" s="30"/>
    </row>
    <row r="99" spans="1:9" x14ac:dyDescent="0.25">
      <c r="A99" s="28"/>
      <c r="B99" s="28"/>
      <c r="C99" s="29"/>
      <c r="D99" s="31"/>
      <c r="E99" s="32"/>
      <c r="F99" s="41"/>
      <c r="H99" s="34"/>
      <c r="I99" s="30"/>
    </row>
    <row r="100" spans="1:9" x14ac:dyDescent="0.25">
      <c r="A100" s="28"/>
      <c r="B100" s="28"/>
      <c r="C100" s="29"/>
      <c r="D100" s="31"/>
      <c r="E100" s="32"/>
      <c r="F100" s="41"/>
      <c r="H100" s="34"/>
      <c r="I100" s="30"/>
    </row>
    <row r="101" spans="1:9" x14ac:dyDescent="0.25">
      <c r="A101" s="28"/>
      <c r="B101" s="28"/>
      <c r="C101" s="29"/>
      <c r="D101" s="31"/>
      <c r="E101" s="32"/>
      <c r="F101" s="41"/>
      <c r="H101" s="34"/>
      <c r="I101" s="30"/>
    </row>
    <row r="102" spans="1:9" x14ac:dyDescent="0.25">
      <c r="A102" s="28"/>
      <c r="B102" s="28"/>
      <c r="C102" s="29"/>
      <c r="D102" s="31"/>
      <c r="E102" s="32"/>
      <c r="F102" s="41"/>
      <c r="H102" s="34"/>
      <c r="I102" s="30"/>
    </row>
    <row r="103" spans="1:9" x14ac:dyDescent="0.25">
      <c r="A103" s="28"/>
      <c r="B103" s="28"/>
      <c r="C103" s="29"/>
      <c r="D103" s="31"/>
      <c r="E103" s="32"/>
      <c r="F103" s="41"/>
      <c r="H103" s="34"/>
      <c r="I103" s="30"/>
    </row>
    <row r="104" spans="1:9" x14ac:dyDescent="0.25">
      <c r="A104" s="28"/>
      <c r="B104" s="28"/>
      <c r="C104" s="29"/>
      <c r="D104" s="31"/>
      <c r="E104" s="32"/>
      <c r="F104" s="41"/>
      <c r="H104" s="34"/>
      <c r="I104" s="30"/>
    </row>
  </sheetData>
  <mergeCells count="1">
    <mergeCell ref="W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2"/>
  <sheetViews>
    <sheetView workbookViewId="0">
      <selection activeCell="D6" sqref="D6"/>
    </sheetView>
  </sheetViews>
  <sheetFormatPr defaultRowHeight="15" x14ac:dyDescent="0.25"/>
  <cols>
    <col min="1" max="1" width="31.28515625" customWidth="1"/>
    <col min="2" max="2" width="13.85546875" customWidth="1"/>
    <col min="3" max="3" width="31.42578125" customWidth="1"/>
  </cols>
  <sheetData>
    <row r="1" spans="1:4" s="3" customFormat="1" x14ac:dyDescent="0.25">
      <c r="A1" s="1" t="s">
        <v>0</v>
      </c>
      <c r="B1" s="2" t="e">
        <f>[1]август_2016!#REF!</f>
        <v>#REF!</v>
      </c>
    </row>
    <row r="2" spans="1:4" ht="15.75" thickBot="1" x14ac:dyDescent="0.3">
      <c r="A2" s="1" t="s">
        <v>13</v>
      </c>
      <c r="B2" s="36" t="str">
        <f>Заполнить!C2</f>
        <v>Иванов Иван Иванович</v>
      </c>
    </row>
    <row r="3" spans="1:4" s="8" customFormat="1" ht="15.75" thickBot="1" x14ac:dyDescent="0.3">
      <c r="A3" s="5" t="s">
        <v>1</v>
      </c>
      <c r="B3" s="6"/>
      <c r="C3" s="6"/>
      <c r="D3" s="7"/>
    </row>
    <row r="4" spans="1:4" x14ac:dyDescent="0.25">
      <c r="A4" s="9"/>
      <c r="B4" s="10"/>
      <c r="C4" s="11"/>
      <c r="D4" s="10"/>
    </row>
    <row r="5" spans="1:4" x14ac:dyDescent="0.25">
      <c r="A5" s="12" t="s">
        <v>2</v>
      </c>
      <c r="B5" s="13">
        <f>Заполнить!G2</f>
        <v>10000</v>
      </c>
      <c r="C5" s="14" t="s">
        <v>3</v>
      </c>
      <c r="D5" s="13">
        <f>Заполнить!K2</f>
        <v>4000</v>
      </c>
    </row>
    <row r="6" spans="1:4" x14ac:dyDescent="0.25">
      <c r="A6" s="12"/>
      <c r="B6" s="15"/>
      <c r="C6" s="14"/>
      <c r="D6" s="13"/>
    </row>
    <row r="7" spans="1:4" x14ac:dyDescent="0.25">
      <c r="A7" s="12"/>
      <c r="B7" s="15"/>
      <c r="C7" s="14"/>
      <c r="D7" s="15"/>
    </row>
    <row r="8" spans="1:4" x14ac:dyDescent="0.25">
      <c r="A8" s="12"/>
      <c r="B8" s="15"/>
      <c r="C8" s="14"/>
      <c r="D8" s="13"/>
    </row>
    <row r="9" spans="1:4" s="19" customFormat="1" hidden="1" x14ac:dyDescent="0.25">
      <c r="A9" s="16" t="s">
        <v>4</v>
      </c>
      <c r="B9" s="17">
        <f>SUM(B5:B8)</f>
        <v>10000</v>
      </c>
      <c r="C9" s="18" t="s">
        <v>5</v>
      </c>
      <c r="D9" s="17"/>
    </row>
    <row r="10" spans="1:4" x14ac:dyDescent="0.25">
      <c r="A10" s="12"/>
      <c r="B10" s="15"/>
      <c r="C10" s="14"/>
      <c r="D10" s="15"/>
    </row>
    <row r="11" spans="1:4" s="19" customFormat="1" ht="15.75" thickBot="1" x14ac:dyDescent="0.3">
      <c r="A11" s="20" t="s">
        <v>6</v>
      </c>
      <c r="B11" s="21">
        <f>D5</f>
        <v>4000</v>
      </c>
      <c r="C11" s="22"/>
      <c r="D11" s="23"/>
    </row>
    <row r="12" spans="1:4" x14ac:dyDescent="0.25">
      <c r="A12" s="24"/>
      <c r="B12" s="24"/>
      <c r="C12" s="24"/>
      <c r="D12" s="24"/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12"/>
  <sheetViews>
    <sheetView workbookViewId="0">
      <selection activeCell="B21" sqref="B21"/>
    </sheetView>
  </sheetViews>
  <sheetFormatPr defaultRowHeight="15" x14ac:dyDescent="0.25"/>
  <cols>
    <col min="1" max="1" width="2" bestFit="1" customWidth="1"/>
    <col min="2" max="2" width="30.28515625" bestFit="1" customWidth="1"/>
    <col min="3" max="3" width="10.42578125" bestFit="1" customWidth="1"/>
    <col min="4" max="4" width="26.42578125" bestFit="1" customWidth="1"/>
    <col min="5" max="5" width="8" bestFit="1" customWidth="1"/>
  </cols>
  <sheetData>
    <row r="1" spans="1:5" s="19" customFormat="1" x14ac:dyDescent="0.25">
      <c r="A1" s="37"/>
      <c r="B1" s="38" t="s">
        <v>0</v>
      </c>
      <c r="C1" s="39" t="e">
        <f>[1]август_2016!#REF!</f>
        <v>#REF!</v>
      </c>
    </row>
    <row r="2" spans="1:5" ht="16.5" thickBot="1" x14ac:dyDescent="0.3">
      <c r="A2" s="37">
        <v>1</v>
      </c>
      <c r="B2" s="4" t="str">
        <f>[1]август_2016!C2</f>
        <v>Лось Кирилл Владимирович</v>
      </c>
    </row>
    <row r="3" spans="1:5" s="8" customFormat="1" ht="15.75" thickBot="1" x14ac:dyDescent="0.3">
      <c r="A3" s="37"/>
      <c r="B3" s="26" t="s">
        <v>1</v>
      </c>
      <c r="C3" s="25"/>
      <c r="D3" s="27" t="s">
        <v>54</v>
      </c>
      <c r="E3" s="25"/>
    </row>
    <row r="4" spans="1:5" x14ac:dyDescent="0.25">
      <c r="A4" s="37"/>
      <c r="B4" s="9"/>
      <c r="C4" s="10"/>
      <c r="D4" s="11"/>
      <c r="E4" s="10"/>
    </row>
    <row r="5" spans="1:5" x14ac:dyDescent="0.25">
      <c r="A5" s="37"/>
      <c r="B5" s="12" t="s">
        <v>2</v>
      </c>
      <c r="C5" s="13">
        <f>Заполнить!G2</f>
        <v>10000</v>
      </c>
      <c r="D5" s="14" t="s">
        <v>3</v>
      </c>
      <c r="E5" s="13">
        <f>Заполнить!K2</f>
        <v>4000</v>
      </c>
    </row>
    <row r="6" spans="1:5" x14ac:dyDescent="0.25">
      <c r="A6" s="37"/>
      <c r="B6" s="12" t="s">
        <v>7</v>
      </c>
      <c r="C6" s="13">
        <f>Заполнить!T2</f>
        <v>500</v>
      </c>
      <c r="D6" s="14" t="s">
        <v>8</v>
      </c>
      <c r="E6" s="13">
        <f>Заполнить!L2</f>
        <v>4350</v>
      </c>
    </row>
    <row r="7" spans="1:5" x14ac:dyDescent="0.25">
      <c r="A7" s="37"/>
      <c r="B7" s="12" t="s">
        <v>55</v>
      </c>
      <c r="C7" s="13">
        <f>Заполнить!S2</f>
        <v>500</v>
      </c>
      <c r="D7" s="14" t="s">
        <v>9</v>
      </c>
      <c r="E7" s="13">
        <f>Заполнить!U2</f>
        <v>100</v>
      </c>
    </row>
    <row r="8" spans="1:5" x14ac:dyDescent="0.25">
      <c r="A8" s="37"/>
      <c r="B8" s="12" t="s">
        <v>24</v>
      </c>
      <c r="C8" s="13">
        <f>Заполнить!N2</f>
        <v>5000</v>
      </c>
      <c r="D8" s="14" t="s">
        <v>10</v>
      </c>
      <c r="E8" s="13">
        <f>Заполнить!I2</f>
        <v>0</v>
      </c>
    </row>
    <row r="9" spans="1:5" s="19" customFormat="1" x14ac:dyDescent="0.25">
      <c r="A9" s="37"/>
      <c r="B9" s="16" t="s">
        <v>4</v>
      </c>
      <c r="C9" s="17">
        <f>SUM(C5:C8)</f>
        <v>16000</v>
      </c>
      <c r="D9" s="18" t="s">
        <v>5</v>
      </c>
      <c r="E9" s="17">
        <f>SUM(E5:E8)</f>
        <v>8450</v>
      </c>
    </row>
    <row r="10" spans="1:5" x14ac:dyDescent="0.25">
      <c r="A10" s="37"/>
      <c r="B10" s="12"/>
      <c r="C10" s="15"/>
      <c r="D10" s="14"/>
      <c r="E10" s="15"/>
    </row>
    <row r="11" spans="1:5" s="19" customFormat="1" ht="15.75" thickBot="1" x14ac:dyDescent="0.3">
      <c r="A11" s="37"/>
      <c r="B11" s="20" t="s">
        <v>6</v>
      </c>
      <c r="C11" s="21">
        <f>C9-E9</f>
        <v>7550</v>
      </c>
      <c r="D11" s="22"/>
      <c r="E11" s="23"/>
    </row>
    <row r="12" spans="1:5" x14ac:dyDescent="0.25">
      <c r="A12" s="37"/>
      <c r="B12" s="24"/>
      <c r="C12" s="24"/>
      <c r="D12" s="24"/>
      <c r="E12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Заполнить</vt:lpstr>
      <vt:lpstr>Расчетный лист_аванс</vt:lpstr>
      <vt:lpstr>Расчетный лист_зарплата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Саврадей Андрей</dc:creator>
  <cp:lastModifiedBy>Саврадей Андрей</cp:lastModifiedBy>
  <dcterms:created xsi:type="dcterms:W3CDTF">2016-11-29T15:26:26Z</dcterms:created>
  <dcterms:modified xsi:type="dcterms:W3CDTF">2016-11-29T15:44:52Z</dcterms:modified>
</cp:coreProperties>
</file>