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19740" windowHeight="7620"/>
  </bookViews>
  <sheets>
    <sheet name="Sheet1" sheetId="1" r:id="rId1"/>
    <sheet name="Sheet2" sheetId="2" r:id="rId2"/>
    <sheet name="Sheet3" sheetId="3" r:id="rId3"/>
  </sheets>
  <definedNames>
    <definedName name="men">{" SAUSIO ";" VASARIO ";" KOVO ";" BALANDŽIO ";" GEGUŽĖS ";" BIRŽELIO ";" LIEPOS ";" RUGPJŪČIO ";" RUGSĖJO ";" SPALIO";" LAPKRIČIO";" GRUODŽIO"}</definedName>
    <definedName name="sd">{"Sm";"Pr";"At";"Td";"Kt";"Pn";"Šš"}</definedName>
    <definedName name="дн">{"Вс";"Пн";"Вт";"Ср";"Чт";"Пт";"Сб"}</definedName>
    <definedName name="месяц">{" январь ";" февраль ";" март ";" апрель ";" май ";" июнь ";" июль ";" август ";" сентябрь ";" октябрь";" ноябрь";" декабрь"}</definedName>
  </definedNames>
  <calcPr calcId="145621"/>
</workbook>
</file>

<file path=xl/calcChain.xml><?xml version="1.0" encoding="utf-8"?>
<calcChain xmlns="http://schemas.openxmlformats.org/spreadsheetml/2006/main">
  <c r="AL15" i="2" l="1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G13" i="2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G13" i="1"/>
  <c r="D45" i="1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G10" i="3"/>
  <c r="I10" i="3"/>
  <c r="J10" i="3"/>
  <c r="K10" i="3"/>
  <c r="L10" i="3"/>
  <c r="M10" i="3"/>
  <c r="N10" i="3"/>
  <c r="O10" i="3"/>
  <c r="P10" i="3"/>
  <c r="H10" i="3"/>
  <c r="A4" i="3"/>
  <c r="A5" i="1"/>
  <c r="A5" i="2" l="1"/>
  <c r="AG36" i="2" l="1"/>
  <c r="AG37" i="2" s="1"/>
  <c r="AF36" i="2"/>
  <c r="AF37" i="2" s="1"/>
  <c r="AE36" i="2"/>
  <c r="AE37" i="2" s="1"/>
  <c r="AD36" i="2"/>
  <c r="AD37" i="2" s="1"/>
  <c r="AC36" i="2"/>
  <c r="AC37" i="2" s="1"/>
  <c r="AB36" i="2"/>
  <c r="AB37" i="2" s="1"/>
  <c r="AA36" i="2"/>
  <c r="AA37" i="2" s="1"/>
  <c r="Z36" i="2"/>
  <c r="Z37" i="2" s="1"/>
  <c r="Y36" i="2"/>
  <c r="Y37" i="2" s="1"/>
  <c r="X36" i="2"/>
  <c r="X37" i="2" s="1"/>
  <c r="W36" i="2"/>
  <c r="W37" i="2" s="1"/>
  <c r="V36" i="2"/>
  <c r="V37" i="2" s="1"/>
  <c r="U36" i="2"/>
  <c r="U37" i="2" s="1"/>
  <c r="T36" i="2"/>
  <c r="T37" i="2" s="1"/>
  <c r="S36" i="2"/>
  <c r="S37" i="2" s="1"/>
  <c r="R36" i="2"/>
  <c r="R37" i="2" s="1"/>
  <c r="Q36" i="2"/>
  <c r="Q37" i="2" s="1"/>
  <c r="P36" i="2"/>
  <c r="P37" i="2" s="1"/>
  <c r="O36" i="2"/>
  <c r="O37" i="2" s="1"/>
  <c r="N36" i="2"/>
  <c r="N37" i="2" s="1"/>
  <c r="M36" i="2"/>
  <c r="M37" i="2" s="1"/>
  <c r="L36" i="2"/>
  <c r="L37" i="2" s="1"/>
  <c r="K36" i="2"/>
  <c r="K37" i="2" s="1"/>
  <c r="J36" i="2"/>
  <c r="J37" i="2" s="1"/>
  <c r="I36" i="2"/>
  <c r="I37" i="2" s="1"/>
  <c r="H36" i="2"/>
  <c r="H37" i="2" s="1"/>
  <c r="G36" i="2"/>
  <c r="G37" i="2" s="1"/>
  <c r="AW31" i="2"/>
  <c r="AX31" i="2" s="1"/>
  <c r="AU31" i="2"/>
  <c r="AT31" i="2"/>
  <c r="AS31" i="2"/>
  <c r="AR31" i="2"/>
  <c r="AP31" i="2"/>
  <c r="AN31" i="2"/>
  <c r="AM31" i="2"/>
  <c r="AL31" i="2"/>
  <c r="AW30" i="2"/>
  <c r="AX30" i="2" s="1"/>
  <c r="AU30" i="2"/>
  <c r="AT30" i="2"/>
  <c r="AS30" i="2"/>
  <c r="AR30" i="2"/>
  <c r="AP30" i="2"/>
  <c r="AN30" i="2"/>
  <c r="AM30" i="2"/>
  <c r="AL30" i="2"/>
  <c r="AW29" i="2"/>
  <c r="AX29" i="2" s="1"/>
  <c r="AU29" i="2"/>
  <c r="AT29" i="2"/>
  <c r="AS29" i="2"/>
  <c r="AR29" i="2"/>
  <c r="AP29" i="2"/>
  <c r="AN29" i="2"/>
  <c r="AM29" i="2"/>
  <c r="AW28" i="2"/>
  <c r="AX28" i="2" s="1"/>
  <c r="AU28" i="2"/>
  <c r="AT28" i="2"/>
  <c r="AS28" i="2"/>
  <c r="AR28" i="2"/>
  <c r="AP28" i="2"/>
  <c r="AN28" i="2"/>
  <c r="AM28" i="2"/>
  <c r="AW27" i="2"/>
  <c r="AX27" i="2" s="1"/>
  <c r="AU27" i="2"/>
  <c r="AT27" i="2"/>
  <c r="AS27" i="2"/>
  <c r="AR27" i="2"/>
  <c r="AP27" i="2"/>
  <c r="AN27" i="2"/>
  <c r="AM27" i="2"/>
  <c r="AW26" i="2"/>
  <c r="AX26" i="2" s="1"/>
  <c r="AU26" i="2"/>
  <c r="AT26" i="2"/>
  <c r="AS26" i="2"/>
  <c r="AR26" i="2"/>
  <c r="AP26" i="2"/>
  <c r="AN26" i="2"/>
  <c r="AM26" i="2"/>
  <c r="AW25" i="2"/>
  <c r="AX25" i="2" s="1"/>
  <c r="AU25" i="2"/>
  <c r="AT25" i="2"/>
  <c r="AS25" i="2"/>
  <c r="AR25" i="2"/>
  <c r="AP25" i="2"/>
  <c r="AN25" i="2"/>
  <c r="AM25" i="2"/>
  <c r="AW24" i="2"/>
  <c r="AX24" i="2" s="1"/>
  <c r="AU24" i="2"/>
  <c r="AT24" i="2"/>
  <c r="AS24" i="2"/>
  <c r="AR24" i="2"/>
  <c r="AP24" i="2"/>
  <c r="AN24" i="2"/>
  <c r="AM24" i="2"/>
  <c r="AW23" i="2"/>
  <c r="AX23" i="2" s="1"/>
  <c r="AU23" i="2"/>
  <c r="AS23" i="2"/>
  <c r="AR23" i="2"/>
  <c r="AP23" i="2"/>
  <c r="AN23" i="2"/>
  <c r="AM23" i="2"/>
  <c r="AW22" i="2"/>
  <c r="AX22" i="2" s="1"/>
  <c r="AU22" i="2"/>
  <c r="AT22" i="2"/>
  <c r="AS22" i="2"/>
  <c r="AR22" i="2"/>
  <c r="AP22" i="2"/>
  <c r="AN22" i="2"/>
  <c r="AM22" i="2"/>
  <c r="AW21" i="2"/>
  <c r="AX21" i="2" s="1"/>
  <c r="AU21" i="2"/>
  <c r="AT21" i="2"/>
  <c r="AS21" i="2"/>
  <c r="AR21" i="2"/>
  <c r="AP21" i="2"/>
  <c r="AN21" i="2"/>
  <c r="AM21" i="2"/>
  <c r="AW20" i="2"/>
  <c r="AX20" i="2" s="1"/>
  <c r="AU20" i="2"/>
  <c r="AT20" i="2"/>
  <c r="AS20" i="2"/>
  <c r="AR20" i="2"/>
  <c r="AP20" i="2"/>
  <c r="AN20" i="2"/>
  <c r="AM20" i="2"/>
  <c r="AW19" i="2"/>
  <c r="AX19" i="2" s="1"/>
  <c r="AU19" i="2"/>
  <c r="AT19" i="2"/>
  <c r="AS19" i="2"/>
  <c r="AR19" i="2"/>
  <c r="AP19" i="2"/>
  <c r="AN19" i="2"/>
  <c r="AM19" i="2"/>
  <c r="AW18" i="2"/>
  <c r="AX18" i="2" s="1"/>
  <c r="AU18" i="2"/>
  <c r="AT18" i="2"/>
  <c r="AS18" i="2"/>
  <c r="AR18" i="2"/>
  <c r="AP18" i="2"/>
  <c r="AN18" i="2"/>
  <c r="AM18" i="2"/>
  <c r="AW17" i="2"/>
  <c r="AX17" i="2" s="1"/>
  <c r="AU17" i="2"/>
  <c r="AT17" i="2"/>
  <c r="AS17" i="2"/>
  <c r="AR17" i="2"/>
  <c r="AP17" i="2"/>
  <c r="AN17" i="2"/>
  <c r="AM17" i="2"/>
  <c r="AW16" i="2"/>
  <c r="AX16" i="2" s="1"/>
  <c r="AU16" i="2"/>
  <c r="AT16" i="2"/>
  <c r="AS16" i="2"/>
  <c r="AR16" i="2"/>
  <c r="AP16" i="2"/>
  <c r="AN16" i="2"/>
  <c r="AM16" i="2"/>
  <c r="AW15" i="2"/>
  <c r="AX15" i="2" s="1"/>
  <c r="AU15" i="2"/>
  <c r="AT15" i="2"/>
  <c r="AS15" i="2"/>
  <c r="AR15" i="2"/>
  <c r="AP15" i="2"/>
  <c r="AN15" i="2"/>
  <c r="AM15" i="2"/>
  <c r="AW14" i="2"/>
  <c r="AX14" i="2" s="1"/>
  <c r="AU14" i="2"/>
  <c r="AT14" i="2"/>
  <c r="AS14" i="2"/>
  <c r="AR14" i="2"/>
  <c r="AP14" i="2"/>
  <c r="AN14" i="2"/>
  <c r="AM14" i="2"/>
  <c r="AL14" i="2"/>
  <c r="AG36" i="1"/>
  <c r="AG37" i="1" s="1"/>
  <c r="AF36" i="1"/>
  <c r="AF37" i="1" s="1"/>
  <c r="AE36" i="1"/>
  <c r="AE37" i="1" s="1"/>
  <c r="AD36" i="1"/>
  <c r="AD37" i="1" s="1"/>
  <c r="AC36" i="1"/>
  <c r="AC37" i="1" s="1"/>
  <c r="AB36" i="1"/>
  <c r="AB37" i="1" s="1"/>
  <c r="AA36" i="1"/>
  <c r="AA37" i="1" s="1"/>
  <c r="Z36" i="1"/>
  <c r="Z37" i="1" s="1"/>
  <c r="Y36" i="1"/>
  <c r="Y37" i="1" s="1"/>
  <c r="X36" i="1"/>
  <c r="X37" i="1" s="1"/>
  <c r="W36" i="1"/>
  <c r="W37" i="1" s="1"/>
  <c r="V36" i="1"/>
  <c r="V37" i="1" s="1"/>
  <c r="U36" i="1"/>
  <c r="U37" i="1" s="1"/>
  <c r="T36" i="1"/>
  <c r="T37" i="1" s="1"/>
  <c r="S36" i="1"/>
  <c r="S37" i="1" s="1"/>
  <c r="R36" i="1"/>
  <c r="R37" i="1" s="1"/>
  <c r="Q36" i="1"/>
  <c r="Q37" i="1" s="1"/>
  <c r="P36" i="1"/>
  <c r="P37" i="1" s="1"/>
  <c r="O36" i="1"/>
  <c r="O37" i="1" s="1"/>
  <c r="N36" i="1"/>
  <c r="N37" i="1" s="1"/>
  <c r="M36" i="1"/>
  <c r="M37" i="1" s="1"/>
  <c r="L36" i="1"/>
  <c r="L37" i="1" s="1"/>
  <c r="K36" i="1"/>
  <c r="K37" i="1" s="1"/>
  <c r="J36" i="1"/>
  <c r="J37" i="1" s="1"/>
  <c r="I36" i="1"/>
  <c r="I37" i="1" s="1"/>
  <c r="H36" i="1"/>
  <c r="H37" i="1" s="1"/>
  <c r="G36" i="1"/>
  <c r="G37" i="1" s="1"/>
  <c r="AX31" i="1"/>
  <c r="AW31" i="1"/>
  <c r="AU31" i="1"/>
  <c r="AT31" i="1"/>
  <c r="AS31" i="1"/>
  <c r="AR31" i="1"/>
  <c r="AP31" i="1"/>
  <c r="AN31" i="1"/>
  <c r="AM31" i="1"/>
  <c r="AL31" i="1"/>
  <c r="AX30" i="1"/>
  <c r="AW30" i="1"/>
  <c r="AU30" i="1"/>
  <c r="AT30" i="1"/>
  <c r="AS30" i="1"/>
  <c r="AR30" i="1"/>
  <c r="AP30" i="1"/>
  <c r="AN30" i="1"/>
  <c r="AM30" i="1"/>
  <c r="AL30" i="1"/>
  <c r="AW29" i="1"/>
  <c r="AX29" i="1" s="1"/>
  <c r="AU29" i="1"/>
  <c r="AT29" i="1"/>
  <c r="AS29" i="1"/>
  <c r="AR29" i="1"/>
  <c r="AP29" i="1"/>
  <c r="AN29" i="1"/>
  <c r="AM29" i="1"/>
  <c r="AL29" i="1"/>
  <c r="AW28" i="1"/>
  <c r="AX28" i="1" s="1"/>
  <c r="AU28" i="1"/>
  <c r="AT28" i="1"/>
  <c r="AS28" i="1"/>
  <c r="AR28" i="1"/>
  <c r="AP28" i="1"/>
  <c r="AN28" i="1"/>
  <c r="AM28" i="1"/>
  <c r="AL28" i="1"/>
  <c r="AW27" i="1"/>
  <c r="AX27" i="1" s="1"/>
  <c r="AU27" i="1"/>
  <c r="AT27" i="1"/>
  <c r="AS27" i="1"/>
  <c r="AR27" i="1"/>
  <c r="AP27" i="1"/>
  <c r="AN27" i="1"/>
  <c r="AM27" i="1"/>
  <c r="AL27" i="1"/>
  <c r="AW26" i="1"/>
  <c r="AX26" i="1" s="1"/>
  <c r="AU26" i="1"/>
  <c r="AT26" i="1"/>
  <c r="AS26" i="1"/>
  <c r="AR26" i="1"/>
  <c r="AP26" i="1"/>
  <c r="AN26" i="1"/>
  <c r="AM26" i="1"/>
  <c r="AL26" i="1"/>
  <c r="AW25" i="1"/>
  <c r="AX25" i="1" s="1"/>
  <c r="AU25" i="1"/>
  <c r="AT25" i="1"/>
  <c r="AS25" i="1"/>
  <c r="AR25" i="1"/>
  <c r="AP25" i="1"/>
  <c r="AN25" i="1"/>
  <c r="AM25" i="1"/>
  <c r="AL25" i="1"/>
  <c r="AW24" i="1"/>
  <c r="AX24" i="1" s="1"/>
  <c r="AU24" i="1"/>
  <c r="AT24" i="1"/>
  <c r="AS24" i="1"/>
  <c r="AR24" i="1"/>
  <c r="AP24" i="1"/>
  <c r="AN24" i="1"/>
  <c r="AM24" i="1"/>
  <c r="AL24" i="1"/>
  <c r="AW23" i="1"/>
  <c r="AX23" i="1" s="1"/>
  <c r="AU23" i="1"/>
  <c r="AS23" i="1"/>
  <c r="AR23" i="1"/>
  <c r="AP23" i="1"/>
  <c r="AN23" i="1"/>
  <c r="AM23" i="1"/>
  <c r="AL23" i="1"/>
  <c r="AW22" i="1"/>
  <c r="AX22" i="1" s="1"/>
  <c r="AU22" i="1"/>
  <c r="AT22" i="1"/>
  <c r="AS22" i="1"/>
  <c r="AR22" i="1"/>
  <c r="AP22" i="1"/>
  <c r="AN22" i="1"/>
  <c r="AM22" i="1"/>
  <c r="AL22" i="1"/>
  <c r="AW21" i="1"/>
  <c r="AX21" i="1" s="1"/>
  <c r="AU21" i="1"/>
  <c r="AT21" i="1"/>
  <c r="AS21" i="1"/>
  <c r="AR21" i="1"/>
  <c r="AP21" i="1"/>
  <c r="AN21" i="1"/>
  <c r="AM21" i="1"/>
  <c r="AL21" i="1"/>
  <c r="AW20" i="1"/>
  <c r="AX20" i="1" s="1"/>
  <c r="AU20" i="1"/>
  <c r="AT20" i="1"/>
  <c r="AS20" i="1"/>
  <c r="AR20" i="1"/>
  <c r="AP20" i="1"/>
  <c r="AN20" i="1"/>
  <c r="AM20" i="1"/>
  <c r="AL20" i="1"/>
  <c r="AW19" i="1"/>
  <c r="AX19" i="1" s="1"/>
  <c r="AU19" i="1"/>
  <c r="AT19" i="1"/>
  <c r="AS19" i="1"/>
  <c r="AR19" i="1"/>
  <c r="AP19" i="1"/>
  <c r="AN19" i="1"/>
  <c r="AM19" i="1"/>
  <c r="AL19" i="1"/>
  <c r="AW18" i="1"/>
  <c r="AX18" i="1" s="1"/>
  <c r="AU18" i="1"/>
  <c r="AT18" i="1"/>
  <c r="AS18" i="1"/>
  <c r="AR18" i="1"/>
  <c r="AP18" i="1"/>
  <c r="AN18" i="1"/>
  <c r="AM18" i="1"/>
  <c r="AL18" i="1"/>
  <c r="AW17" i="1"/>
  <c r="AX17" i="1" s="1"/>
  <c r="AU17" i="1"/>
  <c r="AT17" i="1"/>
  <c r="AS17" i="1"/>
  <c r="AR17" i="1"/>
  <c r="AP17" i="1"/>
  <c r="AN17" i="1"/>
  <c r="AM17" i="1"/>
  <c r="AL17" i="1"/>
  <c r="AW16" i="1"/>
  <c r="AX16" i="1" s="1"/>
  <c r="AU16" i="1"/>
  <c r="AT16" i="1"/>
  <c r="AS16" i="1"/>
  <c r="AR16" i="1"/>
  <c r="AP16" i="1"/>
  <c r="AN16" i="1"/>
  <c r="AM16" i="1"/>
  <c r="AL16" i="1"/>
  <c r="AW15" i="1"/>
  <c r="AX15" i="1" s="1"/>
  <c r="AU15" i="1"/>
  <c r="AT15" i="1"/>
  <c r="AS15" i="1"/>
  <c r="AR15" i="1"/>
  <c r="AP15" i="1"/>
  <c r="AN15" i="1"/>
  <c r="AM15" i="1"/>
  <c r="AL15" i="1"/>
  <c r="AW14" i="1"/>
  <c r="AX14" i="1" s="1"/>
  <c r="AU14" i="1"/>
  <c r="AT14" i="1"/>
  <c r="AS14" i="1"/>
  <c r="AR14" i="1"/>
  <c r="AP14" i="1"/>
  <c r="AN14" i="1"/>
  <c r="AM14" i="1"/>
  <c r="AL14" i="1"/>
  <c r="AH36" i="2" l="1"/>
  <c r="AH37" i="2" s="1"/>
  <c r="AU32" i="2"/>
  <c r="AH36" i="1"/>
  <c r="AH37" i="1" s="1"/>
  <c r="AN32" i="1"/>
  <c r="AR32" i="1"/>
  <c r="AT32" i="1"/>
  <c r="AM32" i="1"/>
  <c r="AP32" i="1"/>
  <c r="AS32" i="1"/>
  <c r="AU32" i="1"/>
  <c r="AM32" i="2"/>
  <c r="AP32" i="2"/>
  <c r="AS32" i="2"/>
  <c r="AN32" i="2"/>
  <c r="AR32" i="2"/>
  <c r="AT32" i="2"/>
  <c r="AW32" i="2"/>
  <c r="AX32" i="2" s="1"/>
  <c r="AW32" i="1"/>
  <c r="AX32" i="1" s="1"/>
</calcChain>
</file>

<file path=xl/comments1.xml><?xml version="1.0" encoding="utf-8"?>
<comments xmlns="http://schemas.openxmlformats.org/spreadsheetml/2006/main">
  <authors>
    <author>Author</author>
  </authors>
  <commentList>
    <comment ref="M20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Pravaikštos ir kitoks neatvykimas į darbą be svarbios priežasties
</t>
        </r>
      </text>
    </comment>
    <comment ref="Z20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Pravaikštos ir kitoks neatvykimas į darbą be svarbios priežasties
</t>
        </r>
      </text>
    </comment>
    <comment ref="J23" authorId="0">
      <text>
        <r>
          <rPr>
            <b/>
            <sz val="8"/>
            <color indexed="81"/>
            <rFont val="Tahoma"/>
            <family val="2"/>
            <charset val="186"/>
          </rPr>
          <t>Tevystės atostogos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K23" authorId="0">
      <text>
        <r>
          <rPr>
            <b/>
            <sz val="8"/>
            <color indexed="81"/>
            <rFont val="Tahoma"/>
            <family val="2"/>
            <charset val="186"/>
          </rPr>
          <t>Tevystės atostogos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L23" authorId="0">
      <text>
        <r>
          <rPr>
            <b/>
            <sz val="8"/>
            <color indexed="81"/>
            <rFont val="Tahoma"/>
            <family val="2"/>
            <charset val="186"/>
          </rPr>
          <t>Tevystės atostogos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M23" authorId="0">
      <text>
        <r>
          <rPr>
            <b/>
            <sz val="8"/>
            <color indexed="81"/>
            <rFont val="Tahoma"/>
            <family val="2"/>
            <charset val="186"/>
          </rPr>
          <t>Tevystės atostogos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N23" authorId="0">
      <text>
        <r>
          <rPr>
            <b/>
            <sz val="8"/>
            <color indexed="81"/>
            <rFont val="Tahoma"/>
            <family val="2"/>
            <charset val="186"/>
          </rPr>
          <t>Tevystės atostogos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Q23" authorId="0">
      <text>
        <r>
          <rPr>
            <b/>
            <sz val="8"/>
            <color indexed="81"/>
            <rFont val="Tahoma"/>
            <family val="2"/>
            <charset val="186"/>
          </rPr>
          <t>Tevystės atostogos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R23" authorId="0">
      <text>
        <r>
          <rPr>
            <b/>
            <sz val="8"/>
            <color indexed="81"/>
            <rFont val="Tahoma"/>
            <family val="2"/>
            <charset val="186"/>
          </rPr>
          <t>Tevystės atostogos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S23" authorId="0">
      <text>
        <r>
          <rPr>
            <b/>
            <sz val="8"/>
            <color indexed="81"/>
            <rFont val="Tahoma"/>
            <family val="2"/>
            <charset val="186"/>
          </rPr>
          <t>Tevystės atostogos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T23" authorId="0">
      <text>
        <r>
          <rPr>
            <b/>
            <sz val="8"/>
            <color indexed="81"/>
            <rFont val="Tahoma"/>
            <family val="2"/>
            <charset val="186"/>
          </rPr>
          <t>Tevystės atostogos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U23" authorId="0">
      <text>
        <r>
          <rPr>
            <b/>
            <sz val="8"/>
            <color indexed="81"/>
            <rFont val="Tahoma"/>
            <family val="2"/>
            <charset val="186"/>
          </rPr>
          <t>Tevystės atostogos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X23" authorId="0">
      <text>
        <r>
          <rPr>
            <b/>
            <sz val="8"/>
            <color indexed="81"/>
            <rFont val="Tahoma"/>
            <family val="2"/>
            <charset val="186"/>
          </rPr>
          <t>Tevystės atostogos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Y23" authorId="0">
      <text>
        <r>
          <rPr>
            <b/>
            <sz val="8"/>
            <color indexed="81"/>
            <rFont val="Tahoma"/>
            <family val="2"/>
            <charset val="186"/>
          </rPr>
          <t>Tevystės atostogos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Z23" authorId="0">
      <text>
        <r>
          <rPr>
            <b/>
            <sz val="8"/>
            <color indexed="81"/>
            <rFont val="Tahoma"/>
            <family val="2"/>
            <charset val="186"/>
          </rPr>
          <t>Tevystės atostogos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AA23" authorId="0">
      <text>
        <r>
          <rPr>
            <b/>
            <sz val="8"/>
            <color indexed="81"/>
            <rFont val="Tahoma"/>
            <family val="2"/>
            <charset val="186"/>
          </rPr>
          <t>Tevystės atostogos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AB23" authorId="0">
      <text>
        <r>
          <rPr>
            <b/>
            <sz val="8"/>
            <color indexed="81"/>
            <rFont val="Tahoma"/>
            <family val="2"/>
            <charset val="186"/>
          </rPr>
          <t>Tevystės atostogos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AE23" authorId="0">
      <text>
        <r>
          <rPr>
            <b/>
            <sz val="8"/>
            <color indexed="81"/>
            <rFont val="Tahoma"/>
            <family val="2"/>
            <charset val="186"/>
          </rPr>
          <t>Tevystės atostogos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AF23" authorId="0">
      <text>
        <r>
          <rPr>
            <b/>
            <sz val="8"/>
            <color indexed="81"/>
            <rFont val="Tahoma"/>
            <family val="2"/>
            <charset val="186"/>
          </rPr>
          <t>Tevystės atostogos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AG23" authorId="0">
      <text>
        <r>
          <rPr>
            <b/>
            <sz val="8"/>
            <color indexed="81"/>
            <rFont val="Tahoma"/>
            <family val="2"/>
            <charset val="186"/>
          </rPr>
          <t>Tevystės atostogos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AH23" authorId="0">
      <text>
        <r>
          <rPr>
            <b/>
            <sz val="8"/>
            <color indexed="81"/>
            <rFont val="Tahoma"/>
            <family val="2"/>
            <charset val="186"/>
          </rPr>
          <t>Tevystės atostogos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AI23" authorId="0">
      <text>
        <r>
          <rPr>
            <b/>
            <sz val="8"/>
            <color indexed="81"/>
            <rFont val="Tahoma"/>
            <family val="2"/>
            <charset val="186"/>
          </rPr>
          <t>Tevystės atostogos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S29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Atostogos vaikui prižiūrėti, kol jam sueis 3 metai
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G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Papildomos poilsio dienos, suteiktos už darbą virš kasdienio darbo laiko trukmės, darbą poilsio ir švenčių dienomis
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H35" authorId="0">
      <text>
        <r>
          <rPr>
            <b/>
            <sz val="8"/>
            <color indexed="81"/>
            <rFont val="Tahoma"/>
            <family val="2"/>
            <charset val="186"/>
          </rPr>
          <t>Papildomas poilsio laikas darbuotojams, auginantiems vaiką invalidą iki 16 metų arba du ir daugiau vaikų iki 12 metų
: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I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Kraujo davimo dienos donorams
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J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Nedarbingumas dėl ligos ar traumų
</t>
        </r>
      </text>
    </comment>
    <comment ref="K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Neapmokamas nedarbingumas
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L35" authorId="0">
      <text>
        <r>
          <rPr>
            <b/>
            <sz val="8"/>
            <color indexed="81"/>
            <rFont val="Tahoma"/>
            <family val="2"/>
            <charset val="186"/>
          </rPr>
          <t>Nedarbingumas ligoniams slaugyti, turint pažymas
: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M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Kasmetinės atostogos
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N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Mokymosi atostogos
</t>
        </r>
      </text>
    </comment>
    <comment ref="O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Nemokamos atostogos
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P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Kūrybinės atostogos
</t>
        </r>
      </text>
    </comment>
    <comment ref="Q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Nėštumo ir gimdymo atostogos
</t>
        </r>
      </text>
    </comment>
    <comment ref="R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Laikas naujo darbo paieškoms
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S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Atostogos vaikui prižiūrėti, kol jam sueis 3 metai
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T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Privalomų medicininių apžiūrų laikas
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U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Tarnybinės komandiruotės
</t>
        </r>
      </text>
    </comment>
    <comment ref="V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Kvalifikacijos kėlimas
</t>
        </r>
      </text>
    </comment>
    <comment ref="W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Valstybinių, visuomeninių ar piliečio pareigų vykdymas
</t>
        </r>
      </text>
    </comment>
    <comment ref="X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Karinė tarnyba
</t>
        </r>
      </text>
    </comment>
    <comment ref="Y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Mokomosios karinės pratybos
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Z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Prastovos dėl darbuotojo kaltės
</t>
        </r>
      </text>
    </comment>
    <comment ref="AA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Prastovos ne dėl darbuotojo kaltės
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AB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Pravaikštos ir kitoks neatvykimas į darbą be svarbios priežasties
</t>
        </r>
      </text>
    </comment>
    <comment ref="AC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Neatvykimas į darbą administracijai leidus
</t>
        </r>
      </text>
    </comment>
    <comment ref="AD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Neatvykimas į darbą kitais norminių teisės aktų nustatytais laikotarpiais
</t>
        </r>
      </text>
    </comment>
    <comment ref="AE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Kitų rūšių atostogos
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AF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Nušalinimas nuo darbo
</t>
        </r>
      </text>
    </comment>
    <comment ref="AG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Streikas
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AH35" authorId="0">
      <text>
        <r>
          <rPr>
            <b/>
            <sz val="8"/>
            <color indexed="81"/>
            <rFont val="Tahoma"/>
            <family val="2"/>
            <charset val="186"/>
          </rPr>
          <t>Tevystės atostogos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G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Papildomos poilsio dienos, suteiktos už darbą virš kasdienio darbo laiko trukmės, darbą poilsio ir švenčių dienomis
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H35" authorId="0">
      <text>
        <r>
          <rPr>
            <b/>
            <sz val="8"/>
            <color indexed="81"/>
            <rFont val="Tahoma"/>
            <family val="2"/>
            <charset val="186"/>
          </rPr>
          <t>Papildomas poilsio laikas darbuotojams, auginantiems vaiką invalidą iki 16 metų arba du ir daugiau vaikų iki 12 metų
: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I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Kraujo davimo dienos donorams
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J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Nedarbingumas dėl ligos ar traumų
</t>
        </r>
      </text>
    </comment>
    <comment ref="K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Neapmokamas nedarbingumas
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L35" authorId="0">
      <text>
        <r>
          <rPr>
            <b/>
            <sz val="8"/>
            <color indexed="81"/>
            <rFont val="Tahoma"/>
            <family val="2"/>
            <charset val="186"/>
          </rPr>
          <t>Nedarbingumas ligoniams slaugyti, turint pažymas
: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M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Kasmetinės atostogos
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N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Mokymosi atostogos
</t>
        </r>
      </text>
    </comment>
    <comment ref="O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Nemokamos atostogos
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P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Kūrybinės atostogos
</t>
        </r>
      </text>
    </comment>
    <comment ref="Q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Nėštumo ir gimdymo atostogos
</t>
        </r>
      </text>
    </comment>
    <comment ref="R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Laikas naujo darbo paieškoms
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S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Atostogos vaikui prižiūrėti, kol jam sueis 3 metai
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T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Privalomų medicininių apžiūrų laikas
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U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Tarnybinės komandiruotės
</t>
        </r>
      </text>
    </comment>
    <comment ref="V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Kvalifikacijos kėlimas
</t>
        </r>
      </text>
    </comment>
    <comment ref="W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Valstybinių, visuomeninių ar piliečio pareigų vykdymas
</t>
        </r>
      </text>
    </comment>
    <comment ref="X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Karinė tarnyba
</t>
        </r>
      </text>
    </comment>
    <comment ref="Y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Mokomosios karinės pratybos
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Z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Prastovos dėl darbuotojo kaltės
</t>
        </r>
      </text>
    </comment>
    <comment ref="AA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Prastovos ne dėl darbuotojo kaltės
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AB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Pravaikštos ir kitoks neatvykimas į darbą be svarbios priežasties
</t>
        </r>
      </text>
    </comment>
    <comment ref="AC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Neatvykimas į darbą administracijai leidus
</t>
        </r>
      </text>
    </comment>
    <comment ref="AD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Neatvykimas į darbą kitais norminių teisės aktų nustatytais laikotarpiais
</t>
        </r>
      </text>
    </comment>
    <comment ref="AE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Kitų rūšių atostogos
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AF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Nušalinimas nuo darbo
</t>
        </r>
      </text>
    </comment>
    <comment ref="AG3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Streikas
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AH35" authorId="0">
      <text>
        <r>
          <rPr>
            <b/>
            <sz val="8"/>
            <color indexed="81"/>
            <rFont val="Tahoma"/>
            <family val="2"/>
            <charset val="186"/>
          </rPr>
          <t>Tevystės atostogos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<sst xmlns="http://schemas.openxmlformats.org/spreadsheetml/2006/main" count="274" uniqueCount="57">
  <si>
    <t>Eil. Nr.</t>
  </si>
  <si>
    <t>Tabelio Nr.</t>
  </si>
  <si>
    <t>Vardas, pavardė</t>
  </si>
  <si>
    <t>Profesija (pareigos), kvalifikacinė kategorija</t>
  </si>
  <si>
    <t>Darbo grafiko numeris</t>
  </si>
  <si>
    <t>Nustatytas darbo valandų skaičius per mėnesį</t>
  </si>
  <si>
    <t>Dienos</t>
  </si>
  <si>
    <t>Faktiškai dirbta per mėnesį</t>
  </si>
  <si>
    <t>Neatvykimas į darbą</t>
  </si>
  <si>
    <t>dienų</t>
  </si>
  <si>
    <t>valandų</t>
  </si>
  <si>
    <t>iš viso</t>
  </si>
  <si>
    <t>iš jų</t>
  </si>
  <si>
    <t>sutartinis žymėjimas</t>
  </si>
  <si>
    <t>dienų skaičius</t>
  </si>
  <si>
    <t>valandų skaičius</t>
  </si>
  <si>
    <t>naktį</t>
  </si>
  <si>
    <t>viršvalandžių</t>
  </si>
  <si>
    <t>nukrypimai nuo normalių darbo sąlygų</t>
  </si>
  <si>
    <t>budėjimas namuose</t>
  </si>
  <si>
    <t>budėjimas darbe</t>
  </si>
  <si>
    <t>poilsio dienomis</t>
  </si>
  <si>
    <t>švenčių dienomis</t>
  </si>
  <si>
    <t>P</t>
  </si>
  <si>
    <t>PB</t>
  </si>
  <si>
    <t>TA</t>
  </si>
  <si>
    <t>L</t>
  </si>
  <si>
    <t>Iš viso per mėnesį</t>
  </si>
  <si>
    <t>Tarnybinės komandiruotės ir neatvykimo į darbą atvejai per mėnesį</t>
  </si>
  <si>
    <t>V</t>
  </si>
  <si>
    <t>M</t>
  </si>
  <si>
    <t>D</t>
  </si>
  <si>
    <t>N</t>
  </si>
  <si>
    <t>NS</t>
  </si>
  <si>
    <t>A</t>
  </si>
  <si>
    <t>MA</t>
  </si>
  <si>
    <t>NA</t>
  </si>
  <si>
    <t>KA</t>
  </si>
  <si>
    <t>G</t>
  </si>
  <si>
    <t>ID</t>
  </si>
  <si>
    <t>PV</t>
  </si>
  <si>
    <t>MD</t>
  </si>
  <si>
    <t>K</t>
  </si>
  <si>
    <t>KV</t>
  </si>
  <si>
    <t>VV</t>
  </si>
  <si>
    <t>KT</t>
  </si>
  <si>
    <t>KM</t>
  </si>
  <si>
    <t>PK</t>
  </si>
  <si>
    <t>PN</t>
  </si>
  <si>
    <t>ND</t>
  </si>
  <si>
    <t>NP</t>
  </si>
  <si>
    <t>KR</t>
  </si>
  <si>
    <t>NN</t>
  </si>
  <si>
    <t>ST</t>
  </si>
  <si>
    <t>Valandos</t>
  </si>
  <si>
    <t>ТАБЕЛЬ УЧЁТА РАБОЧЕГО ВРЕМЕНИ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</si>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</sst>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"/>
  </numFmts>
  <fonts count="23" x14ac:knownFonts="1"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7"/>
      <color indexed="12"/>
      <name val="Times New Roman"/>
      <family val="1"/>
      <charset val="186"/>
    </font>
    <font>
      <sz val="7"/>
      <color indexed="8"/>
      <name val="Times New Roman"/>
      <family val="1"/>
      <charset val="186"/>
    </font>
    <font>
      <b/>
      <sz val="7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8"/>
      <color indexed="81"/>
      <name val="Tahoma"/>
      <family val="2"/>
      <charset val="186"/>
    </font>
    <font>
      <sz val="8"/>
      <color indexed="81"/>
      <name val="Tahoma"/>
      <family val="2"/>
      <charset val="186"/>
    </font>
    <font>
      <sz val="12"/>
      <color rgb="FF222222"/>
      <name val="Arial"/>
      <family val="2"/>
      <charset val="186"/>
    </font>
    <font>
      <sz val="7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6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rgb="FF22222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5" xfId="0" applyFont="1" applyBorder="1" applyAlignment="1">
      <alignment horizontal="center" vertical="center" wrapText="1"/>
    </xf>
    <xf numFmtId="2" fontId="7" fillId="0" borderId="15" xfId="0" applyNumberFormat="1" applyFont="1" applyBorder="1" applyAlignment="1">
      <alignment horizontal="center" vertical="center" shrinkToFit="1"/>
    </xf>
    <xf numFmtId="1" fontId="8" fillId="0" borderId="15" xfId="0" applyNumberFormat="1" applyFont="1" applyBorder="1" applyAlignment="1">
      <alignment horizontal="center" vertical="center" wrapText="1"/>
    </xf>
    <xf numFmtId="2" fontId="9" fillId="0" borderId="15" xfId="0" applyNumberFormat="1" applyFont="1" applyBorder="1" applyAlignment="1">
      <alignment horizontal="center" vertical="center" wrapText="1"/>
    </xf>
    <xf numFmtId="164" fontId="8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64" fontId="9" fillId="0" borderId="15" xfId="0" applyNumberFormat="1" applyFont="1" applyBorder="1" applyAlignment="1">
      <alignment horizontal="center" vertical="center" wrapText="1"/>
    </xf>
    <xf numFmtId="2" fontId="7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8" fillId="0" borderId="0" xfId="0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0" fontId="8" fillId="2" borderId="15" xfId="0" applyFont="1" applyFill="1" applyBorder="1" applyAlignment="1">
      <alignment horizontal="center" vertical="center" wrapText="1"/>
    </xf>
    <xf numFmtId="164" fontId="9" fillId="0" borderId="15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20" fontId="4" fillId="0" borderId="0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center" wrapText="1"/>
    </xf>
    <xf numFmtId="2" fontId="8" fillId="0" borderId="15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justify"/>
    </xf>
    <xf numFmtId="0" fontId="4" fillId="0" borderId="0" xfId="0" applyFont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13" fillId="0" borderId="0" xfId="0" applyFont="1"/>
    <xf numFmtId="0" fontId="14" fillId="0" borderId="15" xfId="0" applyFont="1" applyBorder="1" applyAlignment="1">
      <alignment horizontal="center" vertical="center" wrapText="1"/>
    </xf>
    <xf numFmtId="1" fontId="14" fillId="0" borderId="15" xfId="0" applyNumberFormat="1" applyFont="1" applyBorder="1" applyAlignment="1">
      <alignment horizontal="center" vertical="center" wrapText="1"/>
    </xf>
    <xf numFmtId="2" fontId="14" fillId="0" borderId="15" xfId="0" applyNumberFormat="1" applyFont="1" applyBorder="1" applyAlignment="1">
      <alignment horizontal="center" vertical="center" shrinkToFit="1"/>
    </xf>
    <xf numFmtId="2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6" fillId="0" borderId="15" xfId="0" applyFont="1" applyBorder="1"/>
    <xf numFmtId="0" fontId="15" fillId="0" borderId="0" xfId="0" applyFont="1" applyBorder="1" applyAlignment="1">
      <alignment horizontal="center" vertical="center"/>
    </xf>
    <xf numFmtId="14" fontId="15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14" fontId="17" fillId="0" borderId="16" xfId="0" applyNumberFormat="1" applyFont="1" applyBorder="1" applyAlignment="1">
      <alignment horizontal="center" vertical="center"/>
    </xf>
    <xf numFmtId="14" fontId="17" fillId="0" borderId="0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center"/>
    </xf>
    <xf numFmtId="2" fontId="7" fillId="0" borderId="15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6" fillId="0" borderId="0" xfId="0" applyFont="1"/>
    <xf numFmtId="0" fontId="21" fillId="0" borderId="0" xfId="0" applyFont="1"/>
    <xf numFmtId="0" fontId="21" fillId="0" borderId="15" xfId="0" applyFont="1" applyBorder="1" applyAlignment="1">
      <alignment horizontal="center" vertical="center"/>
    </xf>
    <xf numFmtId="0" fontId="16" fillId="0" borderId="0" xfId="0" applyFont="1" applyBorder="1"/>
    <xf numFmtId="0" fontId="16" fillId="0" borderId="0" xfId="0" applyFont="1" applyAlignment="1"/>
    <xf numFmtId="0" fontId="21" fillId="0" borderId="15" xfId="0" applyFont="1" applyBorder="1"/>
    <xf numFmtId="0" fontId="21" fillId="0" borderId="0" xfId="0" applyFont="1" applyBorder="1" applyAlignment="1">
      <alignment horizontal="center" vertical="center"/>
    </xf>
    <xf numFmtId="0" fontId="22" fillId="0" borderId="0" xfId="0" applyFont="1"/>
    <xf numFmtId="14" fontId="17" fillId="0" borderId="17" xfId="0" applyNumberFormat="1" applyFont="1" applyBorder="1" applyAlignment="1">
      <alignment horizontal="center" vertical="center"/>
    </xf>
    <xf numFmtId="0" fontId="0" fillId="0" borderId="18" xfId="0" applyFont="1" applyBorder="1" applyAlignme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3" wrapText="1"/>
    </xf>
    <xf numFmtId="0" fontId="4" fillId="0" borderId="5" xfId="0" applyFont="1" applyBorder="1" applyAlignment="1">
      <alignment horizontal="center" vertical="center" textRotation="3" wrapText="1"/>
    </xf>
    <xf numFmtId="0" fontId="4" fillId="0" borderId="14" xfId="0" applyFont="1" applyBorder="1" applyAlignment="1">
      <alignment horizontal="center" vertical="center" textRotation="3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shrinkToFit="1"/>
    </xf>
    <xf numFmtId="164" fontId="4" fillId="0" borderId="5" xfId="0" applyNumberFormat="1" applyFont="1" applyBorder="1" applyAlignment="1">
      <alignment horizontal="center" vertical="center" shrinkToFit="1"/>
    </xf>
    <xf numFmtId="164" fontId="4" fillId="0" borderId="14" xfId="0" applyNumberFormat="1" applyFont="1" applyBorder="1" applyAlignment="1">
      <alignment horizontal="center" vertical="center" shrinkToFit="1"/>
    </xf>
    <xf numFmtId="164" fontId="8" fillId="0" borderId="11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/>
    </xf>
    <xf numFmtId="0" fontId="8" fillId="0" borderId="3" xfId="0" applyFont="1" applyBorder="1" applyAlignment="1">
      <alignment horizontal="right" wrapText="1"/>
    </xf>
    <xf numFmtId="0" fontId="8" fillId="0" borderId="4" xfId="0" applyFont="1" applyBorder="1" applyAlignment="1">
      <alignment horizontal="right" wrapText="1"/>
    </xf>
    <xf numFmtId="0" fontId="4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1">
    <cellStyle name="Normal" xfId="0" builtinId="0"/>
  </cellStyles>
  <dxfs count="19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auto="1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auto="1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4" name="Line 1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5" name="Line 2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6" name="Line 1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7" name="Line 2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8" name="Line 3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9" name="Line 1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0" name="Line 2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6" name="Line 2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25" name="Line 2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26" name="Line 3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27" name="Line 1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28" name="Line 2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29" name="Line 1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30" name="Line 2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31" name="Line 1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32" name="Line 2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33" name="Line 1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34" name="Line 2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35" name="Line 3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36" name="Line 1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37" name="Line 2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40" name="Line 1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41" name="Line 2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44" name="Line 3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45" name="Line 1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46" name="Line 2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47" name="Line 1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48" name="Line 2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49" name="Line 1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50" name="Line 2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51" name="Line 1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52" name="Line 2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53" name="Line 3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54" name="Line 1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55" name="Line 2"/>
        <xdr:cNvSpPr>
          <a:spLocks noChangeShapeType="1"/>
        </xdr:cNvSpPr>
      </xdr:nvSpPr>
      <xdr:spPr bwMode="auto">
        <a:xfrm flipV="1">
          <a:off x="455295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56" name="Line 1"/>
        <xdr:cNvSpPr>
          <a:spLocks noChangeShapeType="1"/>
        </xdr:cNvSpPr>
      </xdr:nvSpPr>
      <xdr:spPr bwMode="auto">
        <a:xfrm flipV="1">
          <a:off x="608647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57" name="Line 2"/>
        <xdr:cNvSpPr>
          <a:spLocks noChangeShapeType="1"/>
        </xdr:cNvSpPr>
      </xdr:nvSpPr>
      <xdr:spPr bwMode="auto">
        <a:xfrm flipV="1">
          <a:off x="608647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58" name="Line 1"/>
        <xdr:cNvSpPr>
          <a:spLocks noChangeShapeType="1"/>
        </xdr:cNvSpPr>
      </xdr:nvSpPr>
      <xdr:spPr bwMode="auto">
        <a:xfrm flipV="1">
          <a:off x="608647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59" name="Line 2"/>
        <xdr:cNvSpPr>
          <a:spLocks noChangeShapeType="1"/>
        </xdr:cNvSpPr>
      </xdr:nvSpPr>
      <xdr:spPr bwMode="auto">
        <a:xfrm flipV="1">
          <a:off x="608647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60" name="Line 1"/>
        <xdr:cNvSpPr>
          <a:spLocks noChangeShapeType="1"/>
        </xdr:cNvSpPr>
      </xdr:nvSpPr>
      <xdr:spPr bwMode="auto">
        <a:xfrm flipV="1">
          <a:off x="608647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61" name="Line 2"/>
        <xdr:cNvSpPr>
          <a:spLocks noChangeShapeType="1"/>
        </xdr:cNvSpPr>
      </xdr:nvSpPr>
      <xdr:spPr bwMode="auto">
        <a:xfrm flipV="1">
          <a:off x="608647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62" name="Line 3"/>
        <xdr:cNvSpPr>
          <a:spLocks noChangeShapeType="1"/>
        </xdr:cNvSpPr>
      </xdr:nvSpPr>
      <xdr:spPr bwMode="auto">
        <a:xfrm flipV="1">
          <a:off x="608647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63" name="Line 1"/>
        <xdr:cNvSpPr>
          <a:spLocks noChangeShapeType="1"/>
        </xdr:cNvSpPr>
      </xdr:nvSpPr>
      <xdr:spPr bwMode="auto">
        <a:xfrm flipV="1">
          <a:off x="608647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64" name="Line 2"/>
        <xdr:cNvSpPr>
          <a:spLocks noChangeShapeType="1"/>
        </xdr:cNvSpPr>
      </xdr:nvSpPr>
      <xdr:spPr bwMode="auto">
        <a:xfrm flipV="1">
          <a:off x="608647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65" name="Line 1"/>
        <xdr:cNvSpPr>
          <a:spLocks noChangeShapeType="1"/>
        </xdr:cNvSpPr>
      </xdr:nvSpPr>
      <xdr:spPr bwMode="auto">
        <a:xfrm flipV="1">
          <a:off x="608647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66" name="Line 2"/>
        <xdr:cNvSpPr>
          <a:spLocks noChangeShapeType="1"/>
        </xdr:cNvSpPr>
      </xdr:nvSpPr>
      <xdr:spPr bwMode="auto">
        <a:xfrm flipV="1">
          <a:off x="608647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67" name="Line 1"/>
        <xdr:cNvSpPr>
          <a:spLocks noChangeShapeType="1"/>
        </xdr:cNvSpPr>
      </xdr:nvSpPr>
      <xdr:spPr bwMode="auto">
        <a:xfrm flipV="1">
          <a:off x="608647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68" name="Line 2"/>
        <xdr:cNvSpPr>
          <a:spLocks noChangeShapeType="1"/>
        </xdr:cNvSpPr>
      </xdr:nvSpPr>
      <xdr:spPr bwMode="auto">
        <a:xfrm flipV="1">
          <a:off x="608647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69" name="Line 1"/>
        <xdr:cNvSpPr>
          <a:spLocks noChangeShapeType="1"/>
        </xdr:cNvSpPr>
      </xdr:nvSpPr>
      <xdr:spPr bwMode="auto">
        <a:xfrm flipV="1">
          <a:off x="608647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70" name="Line 2"/>
        <xdr:cNvSpPr>
          <a:spLocks noChangeShapeType="1"/>
        </xdr:cNvSpPr>
      </xdr:nvSpPr>
      <xdr:spPr bwMode="auto">
        <a:xfrm flipV="1">
          <a:off x="608647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71" name="Line 3"/>
        <xdr:cNvSpPr>
          <a:spLocks noChangeShapeType="1"/>
        </xdr:cNvSpPr>
      </xdr:nvSpPr>
      <xdr:spPr bwMode="auto">
        <a:xfrm flipV="1">
          <a:off x="608647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72" name="Line 1"/>
        <xdr:cNvSpPr>
          <a:spLocks noChangeShapeType="1"/>
        </xdr:cNvSpPr>
      </xdr:nvSpPr>
      <xdr:spPr bwMode="auto">
        <a:xfrm flipV="1">
          <a:off x="608647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73" name="Line 2"/>
        <xdr:cNvSpPr>
          <a:spLocks noChangeShapeType="1"/>
        </xdr:cNvSpPr>
      </xdr:nvSpPr>
      <xdr:spPr bwMode="auto">
        <a:xfrm flipV="1">
          <a:off x="608647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74" name="Line 1"/>
        <xdr:cNvSpPr>
          <a:spLocks noChangeShapeType="1"/>
        </xdr:cNvSpPr>
      </xdr:nvSpPr>
      <xdr:spPr bwMode="auto">
        <a:xfrm flipV="1">
          <a:off x="762000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75" name="Line 2"/>
        <xdr:cNvSpPr>
          <a:spLocks noChangeShapeType="1"/>
        </xdr:cNvSpPr>
      </xdr:nvSpPr>
      <xdr:spPr bwMode="auto">
        <a:xfrm flipV="1">
          <a:off x="762000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76" name="Line 1"/>
        <xdr:cNvSpPr>
          <a:spLocks noChangeShapeType="1"/>
        </xdr:cNvSpPr>
      </xdr:nvSpPr>
      <xdr:spPr bwMode="auto">
        <a:xfrm flipV="1">
          <a:off x="762000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77" name="Line 2"/>
        <xdr:cNvSpPr>
          <a:spLocks noChangeShapeType="1"/>
        </xdr:cNvSpPr>
      </xdr:nvSpPr>
      <xdr:spPr bwMode="auto">
        <a:xfrm flipV="1">
          <a:off x="762000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78" name="Line 1"/>
        <xdr:cNvSpPr>
          <a:spLocks noChangeShapeType="1"/>
        </xdr:cNvSpPr>
      </xdr:nvSpPr>
      <xdr:spPr bwMode="auto">
        <a:xfrm flipV="1">
          <a:off x="762000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79" name="Line 2"/>
        <xdr:cNvSpPr>
          <a:spLocks noChangeShapeType="1"/>
        </xdr:cNvSpPr>
      </xdr:nvSpPr>
      <xdr:spPr bwMode="auto">
        <a:xfrm flipV="1">
          <a:off x="762000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80" name="Line 3"/>
        <xdr:cNvSpPr>
          <a:spLocks noChangeShapeType="1"/>
        </xdr:cNvSpPr>
      </xdr:nvSpPr>
      <xdr:spPr bwMode="auto">
        <a:xfrm flipV="1">
          <a:off x="762000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81" name="Line 1"/>
        <xdr:cNvSpPr>
          <a:spLocks noChangeShapeType="1"/>
        </xdr:cNvSpPr>
      </xdr:nvSpPr>
      <xdr:spPr bwMode="auto">
        <a:xfrm flipV="1">
          <a:off x="762000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82" name="Line 2"/>
        <xdr:cNvSpPr>
          <a:spLocks noChangeShapeType="1"/>
        </xdr:cNvSpPr>
      </xdr:nvSpPr>
      <xdr:spPr bwMode="auto">
        <a:xfrm flipV="1">
          <a:off x="762000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83" name="Line 1"/>
        <xdr:cNvSpPr>
          <a:spLocks noChangeShapeType="1"/>
        </xdr:cNvSpPr>
      </xdr:nvSpPr>
      <xdr:spPr bwMode="auto">
        <a:xfrm flipV="1">
          <a:off x="762000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84" name="Line 2"/>
        <xdr:cNvSpPr>
          <a:spLocks noChangeShapeType="1"/>
        </xdr:cNvSpPr>
      </xdr:nvSpPr>
      <xdr:spPr bwMode="auto">
        <a:xfrm flipV="1">
          <a:off x="762000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85" name="Line 1"/>
        <xdr:cNvSpPr>
          <a:spLocks noChangeShapeType="1"/>
        </xdr:cNvSpPr>
      </xdr:nvSpPr>
      <xdr:spPr bwMode="auto">
        <a:xfrm flipV="1">
          <a:off x="762000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86" name="Line 2"/>
        <xdr:cNvSpPr>
          <a:spLocks noChangeShapeType="1"/>
        </xdr:cNvSpPr>
      </xdr:nvSpPr>
      <xdr:spPr bwMode="auto">
        <a:xfrm flipV="1">
          <a:off x="762000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87" name="Line 1"/>
        <xdr:cNvSpPr>
          <a:spLocks noChangeShapeType="1"/>
        </xdr:cNvSpPr>
      </xdr:nvSpPr>
      <xdr:spPr bwMode="auto">
        <a:xfrm flipV="1">
          <a:off x="762000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88" name="Line 2"/>
        <xdr:cNvSpPr>
          <a:spLocks noChangeShapeType="1"/>
        </xdr:cNvSpPr>
      </xdr:nvSpPr>
      <xdr:spPr bwMode="auto">
        <a:xfrm flipV="1">
          <a:off x="762000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89" name="Line 3"/>
        <xdr:cNvSpPr>
          <a:spLocks noChangeShapeType="1"/>
        </xdr:cNvSpPr>
      </xdr:nvSpPr>
      <xdr:spPr bwMode="auto">
        <a:xfrm flipV="1">
          <a:off x="762000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90" name="Line 1"/>
        <xdr:cNvSpPr>
          <a:spLocks noChangeShapeType="1"/>
        </xdr:cNvSpPr>
      </xdr:nvSpPr>
      <xdr:spPr bwMode="auto">
        <a:xfrm flipV="1">
          <a:off x="762000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91" name="Line 2"/>
        <xdr:cNvSpPr>
          <a:spLocks noChangeShapeType="1"/>
        </xdr:cNvSpPr>
      </xdr:nvSpPr>
      <xdr:spPr bwMode="auto">
        <a:xfrm flipV="1">
          <a:off x="7620000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92" name="Line 1"/>
        <xdr:cNvSpPr>
          <a:spLocks noChangeShapeType="1"/>
        </xdr:cNvSpPr>
      </xdr:nvSpPr>
      <xdr:spPr bwMode="auto">
        <a:xfrm flipV="1">
          <a:off x="915352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93" name="Line 2"/>
        <xdr:cNvSpPr>
          <a:spLocks noChangeShapeType="1"/>
        </xdr:cNvSpPr>
      </xdr:nvSpPr>
      <xdr:spPr bwMode="auto">
        <a:xfrm flipV="1">
          <a:off x="915352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94" name="Line 1"/>
        <xdr:cNvSpPr>
          <a:spLocks noChangeShapeType="1"/>
        </xdr:cNvSpPr>
      </xdr:nvSpPr>
      <xdr:spPr bwMode="auto">
        <a:xfrm flipV="1">
          <a:off x="915352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95" name="Line 2"/>
        <xdr:cNvSpPr>
          <a:spLocks noChangeShapeType="1"/>
        </xdr:cNvSpPr>
      </xdr:nvSpPr>
      <xdr:spPr bwMode="auto">
        <a:xfrm flipV="1">
          <a:off x="915352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96" name="Line 1"/>
        <xdr:cNvSpPr>
          <a:spLocks noChangeShapeType="1"/>
        </xdr:cNvSpPr>
      </xdr:nvSpPr>
      <xdr:spPr bwMode="auto">
        <a:xfrm flipV="1">
          <a:off x="915352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97" name="Line 2"/>
        <xdr:cNvSpPr>
          <a:spLocks noChangeShapeType="1"/>
        </xdr:cNvSpPr>
      </xdr:nvSpPr>
      <xdr:spPr bwMode="auto">
        <a:xfrm flipV="1">
          <a:off x="915352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98" name="Line 3"/>
        <xdr:cNvSpPr>
          <a:spLocks noChangeShapeType="1"/>
        </xdr:cNvSpPr>
      </xdr:nvSpPr>
      <xdr:spPr bwMode="auto">
        <a:xfrm flipV="1">
          <a:off x="915352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99" name="Line 1"/>
        <xdr:cNvSpPr>
          <a:spLocks noChangeShapeType="1"/>
        </xdr:cNvSpPr>
      </xdr:nvSpPr>
      <xdr:spPr bwMode="auto">
        <a:xfrm flipV="1">
          <a:off x="915352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100" name="Line 2"/>
        <xdr:cNvSpPr>
          <a:spLocks noChangeShapeType="1"/>
        </xdr:cNvSpPr>
      </xdr:nvSpPr>
      <xdr:spPr bwMode="auto">
        <a:xfrm flipV="1">
          <a:off x="915352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101" name="Line 1"/>
        <xdr:cNvSpPr>
          <a:spLocks noChangeShapeType="1"/>
        </xdr:cNvSpPr>
      </xdr:nvSpPr>
      <xdr:spPr bwMode="auto">
        <a:xfrm flipV="1">
          <a:off x="915352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102" name="Line 2"/>
        <xdr:cNvSpPr>
          <a:spLocks noChangeShapeType="1"/>
        </xdr:cNvSpPr>
      </xdr:nvSpPr>
      <xdr:spPr bwMode="auto">
        <a:xfrm flipV="1">
          <a:off x="915352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103" name="Line 1"/>
        <xdr:cNvSpPr>
          <a:spLocks noChangeShapeType="1"/>
        </xdr:cNvSpPr>
      </xdr:nvSpPr>
      <xdr:spPr bwMode="auto">
        <a:xfrm flipV="1">
          <a:off x="915352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104" name="Line 2"/>
        <xdr:cNvSpPr>
          <a:spLocks noChangeShapeType="1"/>
        </xdr:cNvSpPr>
      </xdr:nvSpPr>
      <xdr:spPr bwMode="auto">
        <a:xfrm flipV="1">
          <a:off x="915352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105" name="Line 1"/>
        <xdr:cNvSpPr>
          <a:spLocks noChangeShapeType="1"/>
        </xdr:cNvSpPr>
      </xdr:nvSpPr>
      <xdr:spPr bwMode="auto">
        <a:xfrm flipV="1">
          <a:off x="915352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106" name="Line 2"/>
        <xdr:cNvSpPr>
          <a:spLocks noChangeShapeType="1"/>
        </xdr:cNvSpPr>
      </xdr:nvSpPr>
      <xdr:spPr bwMode="auto">
        <a:xfrm flipV="1">
          <a:off x="915352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107" name="Line 3"/>
        <xdr:cNvSpPr>
          <a:spLocks noChangeShapeType="1"/>
        </xdr:cNvSpPr>
      </xdr:nvSpPr>
      <xdr:spPr bwMode="auto">
        <a:xfrm flipV="1">
          <a:off x="915352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108" name="Line 1"/>
        <xdr:cNvSpPr>
          <a:spLocks noChangeShapeType="1"/>
        </xdr:cNvSpPr>
      </xdr:nvSpPr>
      <xdr:spPr bwMode="auto">
        <a:xfrm flipV="1">
          <a:off x="915352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109" name="Line 2"/>
        <xdr:cNvSpPr>
          <a:spLocks noChangeShapeType="1"/>
        </xdr:cNvSpPr>
      </xdr:nvSpPr>
      <xdr:spPr bwMode="auto">
        <a:xfrm flipV="1">
          <a:off x="9153525" y="475297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66675</xdr:colOff>
      <xdr:row>26</xdr:row>
      <xdr:rowOff>19050</xdr:rowOff>
    </xdr:from>
    <xdr:to>
      <xdr:col>32</xdr:col>
      <xdr:colOff>95250</xdr:colOff>
      <xdr:row>26</xdr:row>
      <xdr:rowOff>28575</xdr:rowOff>
    </xdr:to>
    <xdr:sp macro="" textlink="">
      <xdr:nvSpPr>
        <xdr:cNvPr id="110" name="Line 1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66675</xdr:colOff>
      <xdr:row>26</xdr:row>
      <xdr:rowOff>19050</xdr:rowOff>
    </xdr:from>
    <xdr:to>
      <xdr:col>32</xdr:col>
      <xdr:colOff>95250</xdr:colOff>
      <xdr:row>26</xdr:row>
      <xdr:rowOff>28575</xdr:rowOff>
    </xdr:to>
    <xdr:sp macro="" textlink="">
      <xdr:nvSpPr>
        <xdr:cNvPr id="111" name="Line 2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66675</xdr:colOff>
      <xdr:row>26</xdr:row>
      <xdr:rowOff>19050</xdr:rowOff>
    </xdr:from>
    <xdr:to>
      <xdr:col>32</xdr:col>
      <xdr:colOff>95250</xdr:colOff>
      <xdr:row>26</xdr:row>
      <xdr:rowOff>28575</xdr:rowOff>
    </xdr:to>
    <xdr:sp macro="" textlink="">
      <xdr:nvSpPr>
        <xdr:cNvPr id="112" name="Line 1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66675</xdr:colOff>
      <xdr:row>26</xdr:row>
      <xdr:rowOff>19050</xdr:rowOff>
    </xdr:from>
    <xdr:to>
      <xdr:col>32</xdr:col>
      <xdr:colOff>95250</xdr:colOff>
      <xdr:row>26</xdr:row>
      <xdr:rowOff>28575</xdr:rowOff>
    </xdr:to>
    <xdr:sp macro="" textlink="">
      <xdr:nvSpPr>
        <xdr:cNvPr id="113" name="Line 2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66675</xdr:colOff>
      <xdr:row>26</xdr:row>
      <xdr:rowOff>19050</xdr:rowOff>
    </xdr:from>
    <xdr:to>
      <xdr:col>32</xdr:col>
      <xdr:colOff>95250</xdr:colOff>
      <xdr:row>26</xdr:row>
      <xdr:rowOff>28575</xdr:rowOff>
    </xdr:to>
    <xdr:sp macro="" textlink="">
      <xdr:nvSpPr>
        <xdr:cNvPr id="114" name="Line 1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66675</xdr:colOff>
      <xdr:row>26</xdr:row>
      <xdr:rowOff>19050</xdr:rowOff>
    </xdr:from>
    <xdr:to>
      <xdr:col>32</xdr:col>
      <xdr:colOff>95250</xdr:colOff>
      <xdr:row>26</xdr:row>
      <xdr:rowOff>28575</xdr:rowOff>
    </xdr:to>
    <xdr:sp macro="" textlink="">
      <xdr:nvSpPr>
        <xdr:cNvPr id="115" name="Line 2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66675</xdr:colOff>
      <xdr:row>26</xdr:row>
      <xdr:rowOff>19050</xdr:rowOff>
    </xdr:from>
    <xdr:to>
      <xdr:col>32</xdr:col>
      <xdr:colOff>95250</xdr:colOff>
      <xdr:row>26</xdr:row>
      <xdr:rowOff>28575</xdr:rowOff>
    </xdr:to>
    <xdr:sp macro="" textlink="">
      <xdr:nvSpPr>
        <xdr:cNvPr id="116" name="Line 3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66675</xdr:colOff>
      <xdr:row>26</xdr:row>
      <xdr:rowOff>19050</xdr:rowOff>
    </xdr:from>
    <xdr:to>
      <xdr:col>32</xdr:col>
      <xdr:colOff>95250</xdr:colOff>
      <xdr:row>26</xdr:row>
      <xdr:rowOff>28575</xdr:rowOff>
    </xdr:to>
    <xdr:sp macro="" textlink="">
      <xdr:nvSpPr>
        <xdr:cNvPr id="117" name="Line 1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66675</xdr:colOff>
      <xdr:row>26</xdr:row>
      <xdr:rowOff>19050</xdr:rowOff>
    </xdr:from>
    <xdr:to>
      <xdr:col>32</xdr:col>
      <xdr:colOff>95250</xdr:colOff>
      <xdr:row>26</xdr:row>
      <xdr:rowOff>28575</xdr:rowOff>
    </xdr:to>
    <xdr:sp macro="" textlink="">
      <xdr:nvSpPr>
        <xdr:cNvPr id="118" name="Line 2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66675</xdr:colOff>
      <xdr:row>26</xdr:row>
      <xdr:rowOff>19050</xdr:rowOff>
    </xdr:from>
    <xdr:to>
      <xdr:col>32</xdr:col>
      <xdr:colOff>95250</xdr:colOff>
      <xdr:row>26</xdr:row>
      <xdr:rowOff>28575</xdr:rowOff>
    </xdr:to>
    <xdr:sp macro="" textlink="">
      <xdr:nvSpPr>
        <xdr:cNvPr id="119" name="Line 1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66675</xdr:colOff>
      <xdr:row>26</xdr:row>
      <xdr:rowOff>19050</xdr:rowOff>
    </xdr:from>
    <xdr:to>
      <xdr:col>32</xdr:col>
      <xdr:colOff>95250</xdr:colOff>
      <xdr:row>26</xdr:row>
      <xdr:rowOff>28575</xdr:rowOff>
    </xdr:to>
    <xdr:sp macro="" textlink="">
      <xdr:nvSpPr>
        <xdr:cNvPr id="120" name="Line 2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66675</xdr:colOff>
      <xdr:row>26</xdr:row>
      <xdr:rowOff>19050</xdr:rowOff>
    </xdr:from>
    <xdr:to>
      <xdr:col>32</xdr:col>
      <xdr:colOff>95250</xdr:colOff>
      <xdr:row>26</xdr:row>
      <xdr:rowOff>28575</xdr:rowOff>
    </xdr:to>
    <xdr:sp macro="" textlink="">
      <xdr:nvSpPr>
        <xdr:cNvPr id="121" name="Line 1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66675</xdr:colOff>
      <xdr:row>26</xdr:row>
      <xdr:rowOff>19050</xdr:rowOff>
    </xdr:from>
    <xdr:to>
      <xdr:col>32</xdr:col>
      <xdr:colOff>95250</xdr:colOff>
      <xdr:row>26</xdr:row>
      <xdr:rowOff>28575</xdr:rowOff>
    </xdr:to>
    <xdr:sp macro="" textlink="">
      <xdr:nvSpPr>
        <xdr:cNvPr id="122" name="Line 2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66675</xdr:colOff>
      <xdr:row>26</xdr:row>
      <xdr:rowOff>19050</xdr:rowOff>
    </xdr:from>
    <xdr:to>
      <xdr:col>32</xdr:col>
      <xdr:colOff>95250</xdr:colOff>
      <xdr:row>26</xdr:row>
      <xdr:rowOff>28575</xdr:rowOff>
    </xdr:to>
    <xdr:sp macro="" textlink="">
      <xdr:nvSpPr>
        <xdr:cNvPr id="123" name="Line 1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66675</xdr:colOff>
      <xdr:row>26</xdr:row>
      <xdr:rowOff>19050</xdr:rowOff>
    </xdr:from>
    <xdr:to>
      <xdr:col>32</xdr:col>
      <xdr:colOff>95250</xdr:colOff>
      <xdr:row>26</xdr:row>
      <xdr:rowOff>28575</xdr:rowOff>
    </xdr:to>
    <xdr:sp macro="" textlink="">
      <xdr:nvSpPr>
        <xdr:cNvPr id="124" name="Line 2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66675</xdr:colOff>
      <xdr:row>26</xdr:row>
      <xdr:rowOff>19050</xdr:rowOff>
    </xdr:from>
    <xdr:to>
      <xdr:col>32</xdr:col>
      <xdr:colOff>95250</xdr:colOff>
      <xdr:row>26</xdr:row>
      <xdr:rowOff>28575</xdr:rowOff>
    </xdr:to>
    <xdr:sp macro="" textlink="">
      <xdr:nvSpPr>
        <xdr:cNvPr id="125" name="Line 3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66675</xdr:colOff>
      <xdr:row>26</xdr:row>
      <xdr:rowOff>19050</xdr:rowOff>
    </xdr:from>
    <xdr:to>
      <xdr:col>32</xdr:col>
      <xdr:colOff>95250</xdr:colOff>
      <xdr:row>26</xdr:row>
      <xdr:rowOff>28575</xdr:rowOff>
    </xdr:to>
    <xdr:sp macro="" textlink="">
      <xdr:nvSpPr>
        <xdr:cNvPr id="126" name="Line 1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66675</xdr:colOff>
      <xdr:row>26</xdr:row>
      <xdr:rowOff>19050</xdr:rowOff>
    </xdr:from>
    <xdr:to>
      <xdr:col>32</xdr:col>
      <xdr:colOff>95250</xdr:colOff>
      <xdr:row>26</xdr:row>
      <xdr:rowOff>28575</xdr:rowOff>
    </xdr:to>
    <xdr:sp macro="" textlink="">
      <xdr:nvSpPr>
        <xdr:cNvPr id="127" name="Line 2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66675</xdr:colOff>
      <xdr:row>26</xdr:row>
      <xdr:rowOff>19050</xdr:rowOff>
    </xdr:from>
    <xdr:to>
      <xdr:col>25</xdr:col>
      <xdr:colOff>95250</xdr:colOff>
      <xdr:row>26</xdr:row>
      <xdr:rowOff>28575</xdr:rowOff>
    </xdr:to>
    <xdr:sp macro="" textlink="">
      <xdr:nvSpPr>
        <xdr:cNvPr id="128" name="Line 1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66675</xdr:colOff>
      <xdr:row>26</xdr:row>
      <xdr:rowOff>19050</xdr:rowOff>
    </xdr:from>
    <xdr:to>
      <xdr:col>25</xdr:col>
      <xdr:colOff>95250</xdr:colOff>
      <xdr:row>26</xdr:row>
      <xdr:rowOff>28575</xdr:rowOff>
    </xdr:to>
    <xdr:sp macro="" textlink="">
      <xdr:nvSpPr>
        <xdr:cNvPr id="129" name="Line 2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66675</xdr:colOff>
      <xdr:row>26</xdr:row>
      <xdr:rowOff>19050</xdr:rowOff>
    </xdr:from>
    <xdr:to>
      <xdr:col>25</xdr:col>
      <xdr:colOff>95250</xdr:colOff>
      <xdr:row>26</xdr:row>
      <xdr:rowOff>28575</xdr:rowOff>
    </xdr:to>
    <xdr:sp macro="" textlink="">
      <xdr:nvSpPr>
        <xdr:cNvPr id="130" name="Line 1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66675</xdr:colOff>
      <xdr:row>26</xdr:row>
      <xdr:rowOff>19050</xdr:rowOff>
    </xdr:from>
    <xdr:to>
      <xdr:col>25</xdr:col>
      <xdr:colOff>95250</xdr:colOff>
      <xdr:row>26</xdr:row>
      <xdr:rowOff>28575</xdr:rowOff>
    </xdr:to>
    <xdr:sp macro="" textlink="">
      <xdr:nvSpPr>
        <xdr:cNvPr id="131" name="Line 2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66675</xdr:colOff>
      <xdr:row>26</xdr:row>
      <xdr:rowOff>19050</xdr:rowOff>
    </xdr:from>
    <xdr:to>
      <xdr:col>25</xdr:col>
      <xdr:colOff>95250</xdr:colOff>
      <xdr:row>26</xdr:row>
      <xdr:rowOff>28575</xdr:rowOff>
    </xdr:to>
    <xdr:sp macro="" textlink="">
      <xdr:nvSpPr>
        <xdr:cNvPr id="132" name="Line 1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66675</xdr:colOff>
      <xdr:row>26</xdr:row>
      <xdr:rowOff>19050</xdr:rowOff>
    </xdr:from>
    <xdr:to>
      <xdr:col>25</xdr:col>
      <xdr:colOff>95250</xdr:colOff>
      <xdr:row>26</xdr:row>
      <xdr:rowOff>28575</xdr:rowOff>
    </xdr:to>
    <xdr:sp macro="" textlink="">
      <xdr:nvSpPr>
        <xdr:cNvPr id="133" name="Line 2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66675</xdr:colOff>
      <xdr:row>26</xdr:row>
      <xdr:rowOff>19050</xdr:rowOff>
    </xdr:from>
    <xdr:to>
      <xdr:col>25</xdr:col>
      <xdr:colOff>95250</xdr:colOff>
      <xdr:row>26</xdr:row>
      <xdr:rowOff>28575</xdr:rowOff>
    </xdr:to>
    <xdr:sp macro="" textlink="">
      <xdr:nvSpPr>
        <xdr:cNvPr id="134" name="Line 3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66675</xdr:colOff>
      <xdr:row>26</xdr:row>
      <xdr:rowOff>19050</xdr:rowOff>
    </xdr:from>
    <xdr:to>
      <xdr:col>25</xdr:col>
      <xdr:colOff>95250</xdr:colOff>
      <xdr:row>26</xdr:row>
      <xdr:rowOff>28575</xdr:rowOff>
    </xdr:to>
    <xdr:sp macro="" textlink="">
      <xdr:nvSpPr>
        <xdr:cNvPr id="135" name="Line 1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66675</xdr:colOff>
      <xdr:row>26</xdr:row>
      <xdr:rowOff>19050</xdr:rowOff>
    </xdr:from>
    <xdr:to>
      <xdr:col>25</xdr:col>
      <xdr:colOff>95250</xdr:colOff>
      <xdr:row>26</xdr:row>
      <xdr:rowOff>28575</xdr:rowOff>
    </xdr:to>
    <xdr:sp macro="" textlink="">
      <xdr:nvSpPr>
        <xdr:cNvPr id="136" name="Line 2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66675</xdr:colOff>
      <xdr:row>26</xdr:row>
      <xdr:rowOff>19050</xdr:rowOff>
    </xdr:from>
    <xdr:to>
      <xdr:col>25</xdr:col>
      <xdr:colOff>95250</xdr:colOff>
      <xdr:row>26</xdr:row>
      <xdr:rowOff>28575</xdr:rowOff>
    </xdr:to>
    <xdr:sp macro="" textlink="">
      <xdr:nvSpPr>
        <xdr:cNvPr id="137" name="Line 1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66675</xdr:colOff>
      <xdr:row>26</xdr:row>
      <xdr:rowOff>19050</xdr:rowOff>
    </xdr:from>
    <xdr:to>
      <xdr:col>25</xdr:col>
      <xdr:colOff>95250</xdr:colOff>
      <xdr:row>26</xdr:row>
      <xdr:rowOff>28575</xdr:rowOff>
    </xdr:to>
    <xdr:sp macro="" textlink="">
      <xdr:nvSpPr>
        <xdr:cNvPr id="138" name="Line 2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66675</xdr:colOff>
      <xdr:row>26</xdr:row>
      <xdr:rowOff>19050</xdr:rowOff>
    </xdr:from>
    <xdr:to>
      <xdr:col>25</xdr:col>
      <xdr:colOff>95250</xdr:colOff>
      <xdr:row>26</xdr:row>
      <xdr:rowOff>28575</xdr:rowOff>
    </xdr:to>
    <xdr:sp macro="" textlink="">
      <xdr:nvSpPr>
        <xdr:cNvPr id="139" name="Line 1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66675</xdr:colOff>
      <xdr:row>26</xdr:row>
      <xdr:rowOff>19050</xdr:rowOff>
    </xdr:from>
    <xdr:to>
      <xdr:col>25</xdr:col>
      <xdr:colOff>95250</xdr:colOff>
      <xdr:row>26</xdr:row>
      <xdr:rowOff>28575</xdr:rowOff>
    </xdr:to>
    <xdr:sp macro="" textlink="">
      <xdr:nvSpPr>
        <xdr:cNvPr id="140" name="Line 2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66675</xdr:colOff>
      <xdr:row>26</xdr:row>
      <xdr:rowOff>19050</xdr:rowOff>
    </xdr:from>
    <xdr:to>
      <xdr:col>25</xdr:col>
      <xdr:colOff>95250</xdr:colOff>
      <xdr:row>26</xdr:row>
      <xdr:rowOff>28575</xdr:rowOff>
    </xdr:to>
    <xdr:sp macro="" textlink="">
      <xdr:nvSpPr>
        <xdr:cNvPr id="141" name="Line 1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66675</xdr:colOff>
      <xdr:row>26</xdr:row>
      <xdr:rowOff>19050</xdr:rowOff>
    </xdr:from>
    <xdr:to>
      <xdr:col>25</xdr:col>
      <xdr:colOff>95250</xdr:colOff>
      <xdr:row>26</xdr:row>
      <xdr:rowOff>28575</xdr:rowOff>
    </xdr:to>
    <xdr:sp macro="" textlink="">
      <xdr:nvSpPr>
        <xdr:cNvPr id="142" name="Line 2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66675</xdr:colOff>
      <xdr:row>26</xdr:row>
      <xdr:rowOff>19050</xdr:rowOff>
    </xdr:from>
    <xdr:to>
      <xdr:col>25</xdr:col>
      <xdr:colOff>95250</xdr:colOff>
      <xdr:row>26</xdr:row>
      <xdr:rowOff>28575</xdr:rowOff>
    </xdr:to>
    <xdr:sp macro="" textlink="">
      <xdr:nvSpPr>
        <xdr:cNvPr id="143" name="Line 3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66675</xdr:colOff>
      <xdr:row>26</xdr:row>
      <xdr:rowOff>19050</xdr:rowOff>
    </xdr:from>
    <xdr:to>
      <xdr:col>25</xdr:col>
      <xdr:colOff>95250</xdr:colOff>
      <xdr:row>26</xdr:row>
      <xdr:rowOff>28575</xdr:rowOff>
    </xdr:to>
    <xdr:sp macro="" textlink="">
      <xdr:nvSpPr>
        <xdr:cNvPr id="144" name="Line 1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66675</xdr:colOff>
      <xdr:row>26</xdr:row>
      <xdr:rowOff>19050</xdr:rowOff>
    </xdr:from>
    <xdr:to>
      <xdr:col>25</xdr:col>
      <xdr:colOff>95250</xdr:colOff>
      <xdr:row>26</xdr:row>
      <xdr:rowOff>28575</xdr:rowOff>
    </xdr:to>
    <xdr:sp macro="" textlink="">
      <xdr:nvSpPr>
        <xdr:cNvPr id="145" name="Line 2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146" name="Line 1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147" name="Line 2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148" name="Line 1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149" name="Line 2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150" name="Line 1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151" name="Line 2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152" name="Line 3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153" name="Line 1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154" name="Line 2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155" name="Line 1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156" name="Line 2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157" name="Line 1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158" name="Line 2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159" name="Line 1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160" name="Line 2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161" name="Line 3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162" name="Line 1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163" name="Line 2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66675</xdr:colOff>
      <xdr:row>26</xdr:row>
      <xdr:rowOff>19050</xdr:rowOff>
    </xdr:from>
    <xdr:to>
      <xdr:col>18</xdr:col>
      <xdr:colOff>95250</xdr:colOff>
      <xdr:row>26</xdr:row>
      <xdr:rowOff>28575</xdr:rowOff>
    </xdr:to>
    <xdr:sp macro="" textlink="">
      <xdr:nvSpPr>
        <xdr:cNvPr id="164" name="Line 1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66675</xdr:colOff>
      <xdr:row>26</xdr:row>
      <xdr:rowOff>19050</xdr:rowOff>
    </xdr:from>
    <xdr:to>
      <xdr:col>18</xdr:col>
      <xdr:colOff>95250</xdr:colOff>
      <xdr:row>26</xdr:row>
      <xdr:rowOff>28575</xdr:rowOff>
    </xdr:to>
    <xdr:sp macro="" textlink="">
      <xdr:nvSpPr>
        <xdr:cNvPr id="165" name="Line 2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66675</xdr:colOff>
      <xdr:row>26</xdr:row>
      <xdr:rowOff>19050</xdr:rowOff>
    </xdr:from>
    <xdr:to>
      <xdr:col>18</xdr:col>
      <xdr:colOff>95250</xdr:colOff>
      <xdr:row>26</xdr:row>
      <xdr:rowOff>28575</xdr:rowOff>
    </xdr:to>
    <xdr:sp macro="" textlink="">
      <xdr:nvSpPr>
        <xdr:cNvPr id="166" name="Line 1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66675</xdr:colOff>
      <xdr:row>26</xdr:row>
      <xdr:rowOff>19050</xdr:rowOff>
    </xdr:from>
    <xdr:to>
      <xdr:col>18</xdr:col>
      <xdr:colOff>95250</xdr:colOff>
      <xdr:row>26</xdr:row>
      <xdr:rowOff>28575</xdr:rowOff>
    </xdr:to>
    <xdr:sp macro="" textlink="">
      <xdr:nvSpPr>
        <xdr:cNvPr id="167" name="Line 2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66675</xdr:colOff>
      <xdr:row>26</xdr:row>
      <xdr:rowOff>19050</xdr:rowOff>
    </xdr:from>
    <xdr:to>
      <xdr:col>18</xdr:col>
      <xdr:colOff>95250</xdr:colOff>
      <xdr:row>26</xdr:row>
      <xdr:rowOff>28575</xdr:rowOff>
    </xdr:to>
    <xdr:sp macro="" textlink="">
      <xdr:nvSpPr>
        <xdr:cNvPr id="168" name="Line 1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66675</xdr:colOff>
      <xdr:row>26</xdr:row>
      <xdr:rowOff>19050</xdr:rowOff>
    </xdr:from>
    <xdr:to>
      <xdr:col>18</xdr:col>
      <xdr:colOff>95250</xdr:colOff>
      <xdr:row>26</xdr:row>
      <xdr:rowOff>28575</xdr:rowOff>
    </xdr:to>
    <xdr:sp macro="" textlink="">
      <xdr:nvSpPr>
        <xdr:cNvPr id="169" name="Line 2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66675</xdr:colOff>
      <xdr:row>26</xdr:row>
      <xdr:rowOff>19050</xdr:rowOff>
    </xdr:from>
    <xdr:to>
      <xdr:col>18</xdr:col>
      <xdr:colOff>95250</xdr:colOff>
      <xdr:row>26</xdr:row>
      <xdr:rowOff>28575</xdr:rowOff>
    </xdr:to>
    <xdr:sp macro="" textlink="">
      <xdr:nvSpPr>
        <xdr:cNvPr id="170" name="Line 3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66675</xdr:colOff>
      <xdr:row>26</xdr:row>
      <xdr:rowOff>19050</xdr:rowOff>
    </xdr:from>
    <xdr:to>
      <xdr:col>18</xdr:col>
      <xdr:colOff>95250</xdr:colOff>
      <xdr:row>26</xdr:row>
      <xdr:rowOff>28575</xdr:rowOff>
    </xdr:to>
    <xdr:sp macro="" textlink="">
      <xdr:nvSpPr>
        <xdr:cNvPr id="171" name="Line 1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66675</xdr:colOff>
      <xdr:row>26</xdr:row>
      <xdr:rowOff>19050</xdr:rowOff>
    </xdr:from>
    <xdr:to>
      <xdr:col>18</xdr:col>
      <xdr:colOff>95250</xdr:colOff>
      <xdr:row>26</xdr:row>
      <xdr:rowOff>28575</xdr:rowOff>
    </xdr:to>
    <xdr:sp macro="" textlink="">
      <xdr:nvSpPr>
        <xdr:cNvPr id="172" name="Line 2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66675</xdr:colOff>
      <xdr:row>26</xdr:row>
      <xdr:rowOff>19050</xdr:rowOff>
    </xdr:from>
    <xdr:to>
      <xdr:col>18</xdr:col>
      <xdr:colOff>95250</xdr:colOff>
      <xdr:row>26</xdr:row>
      <xdr:rowOff>28575</xdr:rowOff>
    </xdr:to>
    <xdr:sp macro="" textlink="">
      <xdr:nvSpPr>
        <xdr:cNvPr id="173" name="Line 1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66675</xdr:colOff>
      <xdr:row>26</xdr:row>
      <xdr:rowOff>19050</xdr:rowOff>
    </xdr:from>
    <xdr:to>
      <xdr:col>18</xdr:col>
      <xdr:colOff>95250</xdr:colOff>
      <xdr:row>26</xdr:row>
      <xdr:rowOff>28575</xdr:rowOff>
    </xdr:to>
    <xdr:sp macro="" textlink="">
      <xdr:nvSpPr>
        <xdr:cNvPr id="174" name="Line 2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66675</xdr:colOff>
      <xdr:row>26</xdr:row>
      <xdr:rowOff>19050</xdr:rowOff>
    </xdr:from>
    <xdr:to>
      <xdr:col>18</xdr:col>
      <xdr:colOff>95250</xdr:colOff>
      <xdr:row>26</xdr:row>
      <xdr:rowOff>28575</xdr:rowOff>
    </xdr:to>
    <xdr:sp macro="" textlink="">
      <xdr:nvSpPr>
        <xdr:cNvPr id="175" name="Line 1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66675</xdr:colOff>
      <xdr:row>26</xdr:row>
      <xdr:rowOff>19050</xdr:rowOff>
    </xdr:from>
    <xdr:to>
      <xdr:col>18</xdr:col>
      <xdr:colOff>95250</xdr:colOff>
      <xdr:row>26</xdr:row>
      <xdr:rowOff>28575</xdr:rowOff>
    </xdr:to>
    <xdr:sp macro="" textlink="">
      <xdr:nvSpPr>
        <xdr:cNvPr id="176" name="Line 2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66675</xdr:colOff>
      <xdr:row>26</xdr:row>
      <xdr:rowOff>19050</xdr:rowOff>
    </xdr:from>
    <xdr:to>
      <xdr:col>18</xdr:col>
      <xdr:colOff>95250</xdr:colOff>
      <xdr:row>26</xdr:row>
      <xdr:rowOff>28575</xdr:rowOff>
    </xdr:to>
    <xdr:sp macro="" textlink="">
      <xdr:nvSpPr>
        <xdr:cNvPr id="177" name="Line 1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66675</xdr:colOff>
      <xdr:row>26</xdr:row>
      <xdr:rowOff>19050</xdr:rowOff>
    </xdr:from>
    <xdr:to>
      <xdr:col>18</xdr:col>
      <xdr:colOff>95250</xdr:colOff>
      <xdr:row>26</xdr:row>
      <xdr:rowOff>28575</xdr:rowOff>
    </xdr:to>
    <xdr:sp macro="" textlink="">
      <xdr:nvSpPr>
        <xdr:cNvPr id="178" name="Line 2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66675</xdr:colOff>
      <xdr:row>26</xdr:row>
      <xdr:rowOff>19050</xdr:rowOff>
    </xdr:from>
    <xdr:to>
      <xdr:col>18</xdr:col>
      <xdr:colOff>95250</xdr:colOff>
      <xdr:row>26</xdr:row>
      <xdr:rowOff>28575</xdr:rowOff>
    </xdr:to>
    <xdr:sp macro="" textlink="">
      <xdr:nvSpPr>
        <xdr:cNvPr id="179" name="Line 3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66675</xdr:colOff>
      <xdr:row>26</xdr:row>
      <xdr:rowOff>19050</xdr:rowOff>
    </xdr:from>
    <xdr:to>
      <xdr:col>18</xdr:col>
      <xdr:colOff>95250</xdr:colOff>
      <xdr:row>26</xdr:row>
      <xdr:rowOff>28575</xdr:rowOff>
    </xdr:to>
    <xdr:sp macro="" textlink="">
      <xdr:nvSpPr>
        <xdr:cNvPr id="180" name="Line 1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66675</xdr:colOff>
      <xdr:row>26</xdr:row>
      <xdr:rowOff>19050</xdr:rowOff>
    </xdr:from>
    <xdr:to>
      <xdr:col>18</xdr:col>
      <xdr:colOff>95250</xdr:colOff>
      <xdr:row>26</xdr:row>
      <xdr:rowOff>28575</xdr:rowOff>
    </xdr:to>
    <xdr:sp macro="" textlink="">
      <xdr:nvSpPr>
        <xdr:cNvPr id="181" name="Line 2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82" name="Line 1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83" name="Line 2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84" name="Line 1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85" name="Line 2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86" name="Line 1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87" name="Line 2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88" name="Line 3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89" name="Line 1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90" name="Line 2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91" name="Line 1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92" name="Line 2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93" name="Line 1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94" name="Line 2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95" name="Line 1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96" name="Line 2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97" name="Line 3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98" name="Line 1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99" name="Line 2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26</xdr:row>
      <xdr:rowOff>19050</xdr:rowOff>
    </xdr:from>
    <xdr:to>
      <xdr:col>11</xdr:col>
      <xdr:colOff>95250</xdr:colOff>
      <xdr:row>26</xdr:row>
      <xdr:rowOff>28575</xdr:rowOff>
    </xdr:to>
    <xdr:sp macro="" textlink="">
      <xdr:nvSpPr>
        <xdr:cNvPr id="200" name="Line 1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26</xdr:row>
      <xdr:rowOff>19050</xdr:rowOff>
    </xdr:from>
    <xdr:to>
      <xdr:col>11</xdr:col>
      <xdr:colOff>95250</xdr:colOff>
      <xdr:row>26</xdr:row>
      <xdr:rowOff>28575</xdr:rowOff>
    </xdr:to>
    <xdr:sp macro="" textlink="">
      <xdr:nvSpPr>
        <xdr:cNvPr id="201" name="Line 2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26</xdr:row>
      <xdr:rowOff>19050</xdr:rowOff>
    </xdr:from>
    <xdr:to>
      <xdr:col>11</xdr:col>
      <xdr:colOff>95250</xdr:colOff>
      <xdr:row>26</xdr:row>
      <xdr:rowOff>28575</xdr:rowOff>
    </xdr:to>
    <xdr:sp macro="" textlink="">
      <xdr:nvSpPr>
        <xdr:cNvPr id="202" name="Line 1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26</xdr:row>
      <xdr:rowOff>19050</xdr:rowOff>
    </xdr:from>
    <xdr:to>
      <xdr:col>11</xdr:col>
      <xdr:colOff>95250</xdr:colOff>
      <xdr:row>26</xdr:row>
      <xdr:rowOff>28575</xdr:rowOff>
    </xdr:to>
    <xdr:sp macro="" textlink="">
      <xdr:nvSpPr>
        <xdr:cNvPr id="203" name="Line 2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26</xdr:row>
      <xdr:rowOff>19050</xdr:rowOff>
    </xdr:from>
    <xdr:to>
      <xdr:col>11</xdr:col>
      <xdr:colOff>95250</xdr:colOff>
      <xdr:row>26</xdr:row>
      <xdr:rowOff>28575</xdr:rowOff>
    </xdr:to>
    <xdr:sp macro="" textlink="">
      <xdr:nvSpPr>
        <xdr:cNvPr id="204" name="Line 1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26</xdr:row>
      <xdr:rowOff>19050</xdr:rowOff>
    </xdr:from>
    <xdr:to>
      <xdr:col>11</xdr:col>
      <xdr:colOff>95250</xdr:colOff>
      <xdr:row>26</xdr:row>
      <xdr:rowOff>28575</xdr:rowOff>
    </xdr:to>
    <xdr:sp macro="" textlink="">
      <xdr:nvSpPr>
        <xdr:cNvPr id="205" name="Line 2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26</xdr:row>
      <xdr:rowOff>19050</xdr:rowOff>
    </xdr:from>
    <xdr:to>
      <xdr:col>11</xdr:col>
      <xdr:colOff>95250</xdr:colOff>
      <xdr:row>26</xdr:row>
      <xdr:rowOff>28575</xdr:rowOff>
    </xdr:to>
    <xdr:sp macro="" textlink="">
      <xdr:nvSpPr>
        <xdr:cNvPr id="206" name="Line 3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26</xdr:row>
      <xdr:rowOff>19050</xdr:rowOff>
    </xdr:from>
    <xdr:to>
      <xdr:col>11</xdr:col>
      <xdr:colOff>95250</xdr:colOff>
      <xdr:row>26</xdr:row>
      <xdr:rowOff>28575</xdr:rowOff>
    </xdr:to>
    <xdr:sp macro="" textlink="">
      <xdr:nvSpPr>
        <xdr:cNvPr id="207" name="Line 1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26</xdr:row>
      <xdr:rowOff>19050</xdr:rowOff>
    </xdr:from>
    <xdr:to>
      <xdr:col>11</xdr:col>
      <xdr:colOff>95250</xdr:colOff>
      <xdr:row>26</xdr:row>
      <xdr:rowOff>28575</xdr:rowOff>
    </xdr:to>
    <xdr:sp macro="" textlink="">
      <xdr:nvSpPr>
        <xdr:cNvPr id="208" name="Line 2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26</xdr:row>
      <xdr:rowOff>19050</xdr:rowOff>
    </xdr:from>
    <xdr:to>
      <xdr:col>11</xdr:col>
      <xdr:colOff>95250</xdr:colOff>
      <xdr:row>26</xdr:row>
      <xdr:rowOff>28575</xdr:rowOff>
    </xdr:to>
    <xdr:sp macro="" textlink="">
      <xdr:nvSpPr>
        <xdr:cNvPr id="209" name="Line 1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26</xdr:row>
      <xdr:rowOff>19050</xdr:rowOff>
    </xdr:from>
    <xdr:to>
      <xdr:col>11</xdr:col>
      <xdr:colOff>95250</xdr:colOff>
      <xdr:row>26</xdr:row>
      <xdr:rowOff>28575</xdr:rowOff>
    </xdr:to>
    <xdr:sp macro="" textlink="">
      <xdr:nvSpPr>
        <xdr:cNvPr id="210" name="Line 2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26</xdr:row>
      <xdr:rowOff>19050</xdr:rowOff>
    </xdr:from>
    <xdr:to>
      <xdr:col>11</xdr:col>
      <xdr:colOff>95250</xdr:colOff>
      <xdr:row>26</xdr:row>
      <xdr:rowOff>28575</xdr:rowOff>
    </xdr:to>
    <xdr:sp macro="" textlink="">
      <xdr:nvSpPr>
        <xdr:cNvPr id="211" name="Line 1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26</xdr:row>
      <xdr:rowOff>19050</xdr:rowOff>
    </xdr:from>
    <xdr:to>
      <xdr:col>11</xdr:col>
      <xdr:colOff>95250</xdr:colOff>
      <xdr:row>26</xdr:row>
      <xdr:rowOff>28575</xdr:rowOff>
    </xdr:to>
    <xdr:sp macro="" textlink="">
      <xdr:nvSpPr>
        <xdr:cNvPr id="212" name="Line 2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26</xdr:row>
      <xdr:rowOff>19050</xdr:rowOff>
    </xdr:from>
    <xdr:to>
      <xdr:col>11</xdr:col>
      <xdr:colOff>95250</xdr:colOff>
      <xdr:row>26</xdr:row>
      <xdr:rowOff>28575</xdr:rowOff>
    </xdr:to>
    <xdr:sp macro="" textlink="">
      <xdr:nvSpPr>
        <xdr:cNvPr id="213" name="Line 1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26</xdr:row>
      <xdr:rowOff>19050</xdr:rowOff>
    </xdr:from>
    <xdr:to>
      <xdr:col>11</xdr:col>
      <xdr:colOff>95250</xdr:colOff>
      <xdr:row>26</xdr:row>
      <xdr:rowOff>28575</xdr:rowOff>
    </xdr:to>
    <xdr:sp macro="" textlink="">
      <xdr:nvSpPr>
        <xdr:cNvPr id="214" name="Line 2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26</xdr:row>
      <xdr:rowOff>19050</xdr:rowOff>
    </xdr:from>
    <xdr:to>
      <xdr:col>11</xdr:col>
      <xdr:colOff>95250</xdr:colOff>
      <xdr:row>26</xdr:row>
      <xdr:rowOff>28575</xdr:rowOff>
    </xdr:to>
    <xdr:sp macro="" textlink="">
      <xdr:nvSpPr>
        <xdr:cNvPr id="215" name="Line 3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26</xdr:row>
      <xdr:rowOff>19050</xdr:rowOff>
    </xdr:from>
    <xdr:to>
      <xdr:col>11</xdr:col>
      <xdr:colOff>95250</xdr:colOff>
      <xdr:row>26</xdr:row>
      <xdr:rowOff>28575</xdr:rowOff>
    </xdr:to>
    <xdr:sp macro="" textlink="">
      <xdr:nvSpPr>
        <xdr:cNvPr id="216" name="Line 1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26</xdr:row>
      <xdr:rowOff>19050</xdr:rowOff>
    </xdr:from>
    <xdr:to>
      <xdr:col>11</xdr:col>
      <xdr:colOff>95250</xdr:colOff>
      <xdr:row>26</xdr:row>
      <xdr:rowOff>28575</xdr:rowOff>
    </xdr:to>
    <xdr:sp macro="" textlink="">
      <xdr:nvSpPr>
        <xdr:cNvPr id="217" name="Line 2"/>
        <xdr:cNvSpPr>
          <a:spLocks noChangeShapeType="1"/>
        </xdr:cNvSpPr>
      </xdr:nvSpPr>
      <xdr:spPr bwMode="auto">
        <a:xfrm flipV="1">
          <a:off x="95916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18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19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20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21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22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23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24" name="Line 3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25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26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27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28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29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30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31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32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33" name="Line 3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34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35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36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37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38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39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40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41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42" name="Line 3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43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44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45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46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47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48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49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50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51" name="Line 3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52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53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54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55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56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57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58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59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60" name="Line 3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61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62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63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64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65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66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67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68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69" name="Line 3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70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71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72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73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74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75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76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77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78" name="Line 3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79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80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81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82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83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84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85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86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87" name="Line 3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88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95250</xdr:colOff>
      <xdr:row>26</xdr:row>
      <xdr:rowOff>28575</xdr:rowOff>
    </xdr:to>
    <xdr:sp macro="" textlink="">
      <xdr:nvSpPr>
        <xdr:cNvPr id="289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4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5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6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7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8" name="Line 3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9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0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6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25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26" name="Line 3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27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28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29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30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31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32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33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34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35" name="Line 3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36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37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40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41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44" name="Line 3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45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46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47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48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49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50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51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52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53" name="Line 3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54" name="Line 1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26</xdr:row>
      <xdr:rowOff>19050</xdr:rowOff>
    </xdr:from>
    <xdr:to>
      <xdr:col>9</xdr:col>
      <xdr:colOff>95250</xdr:colOff>
      <xdr:row>26</xdr:row>
      <xdr:rowOff>28575</xdr:rowOff>
    </xdr:to>
    <xdr:sp macro="" textlink="">
      <xdr:nvSpPr>
        <xdr:cNvPr id="55" name="Line 2"/>
        <xdr:cNvSpPr>
          <a:spLocks noChangeShapeType="1"/>
        </xdr:cNvSpPr>
      </xdr:nvSpPr>
      <xdr:spPr bwMode="auto">
        <a:xfrm flipV="1">
          <a:off x="455295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56" name="Line 1"/>
        <xdr:cNvSpPr>
          <a:spLocks noChangeShapeType="1"/>
        </xdr:cNvSpPr>
      </xdr:nvSpPr>
      <xdr:spPr bwMode="auto">
        <a:xfrm flipV="1">
          <a:off x="60864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57" name="Line 2"/>
        <xdr:cNvSpPr>
          <a:spLocks noChangeShapeType="1"/>
        </xdr:cNvSpPr>
      </xdr:nvSpPr>
      <xdr:spPr bwMode="auto">
        <a:xfrm flipV="1">
          <a:off x="60864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58" name="Line 1"/>
        <xdr:cNvSpPr>
          <a:spLocks noChangeShapeType="1"/>
        </xdr:cNvSpPr>
      </xdr:nvSpPr>
      <xdr:spPr bwMode="auto">
        <a:xfrm flipV="1">
          <a:off x="60864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59" name="Line 2"/>
        <xdr:cNvSpPr>
          <a:spLocks noChangeShapeType="1"/>
        </xdr:cNvSpPr>
      </xdr:nvSpPr>
      <xdr:spPr bwMode="auto">
        <a:xfrm flipV="1">
          <a:off x="60864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60" name="Line 1"/>
        <xdr:cNvSpPr>
          <a:spLocks noChangeShapeType="1"/>
        </xdr:cNvSpPr>
      </xdr:nvSpPr>
      <xdr:spPr bwMode="auto">
        <a:xfrm flipV="1">
          <a:off x="60864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61" name="Line 2"/>
        <xdr:cNvSpPr>
          <a:spLocks noChangeShapeType="1"/>
        </xdr:cNvSpPr>
      </xdr:nvSpPr>
      <xdr:spPr bwMode="auto">
        <a:xfrm flipV="1">
          <a:off x="60864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62" name="Line 3"/>
        <xdr:cNvSpPr>
          <a:spLocks noChangeShapeType="1"/>
        </xdr:cNvSpPr>
      </xdr:nvSpPr>
      <xdr:spPr bwMode="auto">
        <a:xfrm flipV="1">
          <a:off x="60864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63" name="Line 1"/>
        <xdr:cNvSpPr>
          <a:spLocks noChangeShapeType="1"/>
        </xdr:cNvSpPr>
      </xdr:nvSpPr>
      <xdr:spPr bwMode="auto">
        <a:xfrm flipV="1">
          <a:off x="60864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64" name="Line 2"/>
        <xdr:cNvSpPr>
          <a:spLocks noChangeShapeType="1"/>
        </xdr:cNvSpPr>
      </xdr:nvSpPr>
      <xdr:spPr bwMode="auto">
        <a:xfrm flipV="1">
          <a:off x="60864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65" name="Line 1"/>
        <xdr:cNvSpPr>
          <a:spLocks noChangeShapeType="1"/>
        </xdr:cNvSpPr>
      </xdr:nvSpPr>
      <xdr:spPr bwMode="auto">
        <a:xfrm flipV="1">
          <a:off x="60864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66" name="Line 2"/>
        <xdr:cNvSpPr>
          <a:spLocks noChangeShapeType="1"/>
        </xdr:cNvSpPr>
      </xdr:nvSpPr>
      <xdr:spPr bwMode="auto">
        <a:xfrm flipV="1">
          <a:off x="60864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67" name="Line 1"/>
        <xdr:cNvSpPr>
          <a:spLocks noChangeShapeType="1"/>
        </xdr:cNvSpPr>
      </xdr:nvSpPr>
      <xdr:spPr bwMode="auto">
        <a:xfrm flipV="1">
          <a:off x="60864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68" name="Line 2"/>
        <xdr:cNvSpPr>
          <a:spLocks noChangeShapeType="1"/>
        </xdr:cNvSpPr>
      </xdr:nvSpPr>
      <xdr:spPr bwMode="auto">
        <a:xfrm flipV="1">
          <a:off x="60864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69" name="Line 1"/>
        <xdr:cNvSpPr>
          <a:spLocks noChangeShapeType="1"/>
        </xdr:cNvSpPr>
      </xdr:nvSpPr>
      <xdr:spPr bwMode="auto">
        <a:xfrm flipV="1">
          <a:off x="60864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70" name="Line 2"/>
        <xdr:cNvSpPr>
          <a:spLocks noChangeShapeType="1"/>
        </xdr:cNvSpPr>
      </xdr:nvSpPr>
      <xdr:spPr bwMode="auto">
        <a:xfrm flipV="1">
          <a:off x="60864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71" name="Line 3"/>
        <xdr:cNvSpPr>
          <a:spLocks noChangeShapeType="1"/>
        </xdr:cNvSpPr>
      </xdr:nvSpPr>
      <xdr:spPr bwMode="auto">
        <a:xfrm flipV="1">
          <a:off x="60864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72" name="Line 1"/>
        <xdr:cNvSpPr>
          <a:spLocks noChangeShapeType="1"/>
        </xdr:cNvSpPr>
      </xdr:nvSpPr>
      <xdr:spPr bwMode="auto">
        <a:xfrm flipV="1">
          <a:off x="60864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73" name="Line 2"/>
        <xdr:cNvSpPr>
          <a:spLocks noChangeShapeType="1"/>
        </xdr:cNvSpPr>
      </xdr:nvSpPr>
      <xdr:spPr bwMode="auto">
        <a:xfrm flipV="1">
          <a:off x="608647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74" name="Line 1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75" name="Line 2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76" name="Line 1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77" name="Line 2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78" name="Line 1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79" name="Line 2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80" name="Line 3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81" name="Line 1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82" name="Line 2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83" name="Line 1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84" name="Line 2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85" name="Line 1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86" name="Line 2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87" name="Line 1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88" name="Line 2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89" name="Line 3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90" name="Line 1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91" name="Line 2"/>
        <xdr:cNvSpPr>
          <a:spLocks noChangeShapeType="1"/>
        </xdr:cNvSpPr>
      </xdr:nvSpPr>
      <xdr:spPr bwMode="auto">
        <a:xfrm flipV="1">
          <a:off x="7620000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92" name="Line 1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93" name="Line 2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94" name="Line 1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95" name="Line 2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96" name="Line 1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97" name="Line 2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98" name="Line 3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99" name="Line 1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100" name="Line 2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101" name="Line 1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102" name="Line 2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103" name="Line 1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104" name="Line 2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105" name="Line 1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106" name="Line 2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107" name="Line 3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108" name="Line 1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109" name="Line 2"/>
        <xdr:cNvSpPr>
          <a:spLocks noChangeShapeType="1"/>
        </xdr:cNvSpPr>
      </xdr:nvSpPr>
      <xdr:spPr bwMode="auto">
        <a:xfrm flipV="1">
          <a:off x="9153525" y="480060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110" name="Line 1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111" name="Line 2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112" name="Line 1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113" name="Line 2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114" name="Line 1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115" name="Line 2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116" name="Line 3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117" name="Line 1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118" name="Line 2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119" name="Line 1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120" name="Line 2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121" name="Line 1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122" name="Line 2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123" name="Line 1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124" name="Line 2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125" name="Line 3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126" name="Line 1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127" name="Line 2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28" name="Line 1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29" name="Line 2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30" name="Line 1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31" name="Line 2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32" name="Line 1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33" name="Line 2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34" name="Line 3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35" name="Line 1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36" name="Line 2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37" name="Line 1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38" name="Line 2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39" name="Line 1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40" name="Line 2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41" name="Line 1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42" name="Line 2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43" name="Line 3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44" name="Line 1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45" name="Line 2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146" name="Line 1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147" name="Line 2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148" name="Line 1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149" name="Line 2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150" name="Line 1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151" name="Line 2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152" name="Line 3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153" name="Line 1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154" name="Line 2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155" name="Line 1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156" name="Line 2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157" name="Line 1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158" name="Line 2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159" name="Line 1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160" name="Line 2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161" name="Line 3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162" name="Line 1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163" name="Line 2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164" name="Line 1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165" name="Line 2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166" name="Line 1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167" name="Line 2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168" name="Line 1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169" name="Line 2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170" name="Line 3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171" name="Line 1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172" name="Line 2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173" name="Line 1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174" name="Line 2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175" name="Line 1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176" name="Line 2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177" name="Line 1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178" name="Line 2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179" name="Line 3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180" name="Line 1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181" name="Line 2"/>
        <xdr:cNvSpPr>
          <a:spLocks noChangeShapeType="1"/>
        </xdr:cNvSpPr>
      </xdr:nvSpPr>
      <xdr:spPr bwMode="auto">
        <a:xfrm flipV="1">
          <a:off x="6057900" y="4810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82" name="Line 1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83" name="Line 2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84" name="Line 1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85" name="Line 2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86" name="Line 1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87" name="Line 2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88" name="Line 3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89" name="Line 1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90" name="Line 2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91" name="Line 1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92" name="Line 2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93" name="Line 1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94" name="Line 2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95" name="Line 1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96" name="Line 2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97" name="Line 3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98" name="Line 1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199" name="Line 2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200" name="Line 1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201" name="Line 2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202" name="Line 1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203" name="Line 2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204" name="Line 1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205" name="Line 2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206" name="Line 3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207" name="Line 1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208" name="Line 2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209" name="Line 1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210" name="Line 2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211" name="Line 1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212" name="Line 2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213" name="Line 1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214" name="Line 2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215" name="Line 3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216" name="Line 1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217" name="Line 2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218" name="Line 1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219" name="Line 2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220" name="Line 1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221" name="Line 2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222" name="Line 1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223" name="Line 2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224" name="Line 3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225" name="Line 1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226" name="Line 2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227" name="Line 1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228" name="Line 2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229" name="Line 1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230" name="Line 2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231" name="Line 1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232" name="Line 2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233" name="Line 3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234" name="Line 1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235" name="Line 2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36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37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38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39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40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41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42" name="Line 3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43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44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45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46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47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48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49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50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51" name="Line 3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52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53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54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55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56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57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58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59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60" name="Line 3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61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62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63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64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65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66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67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68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69" name="Line 3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70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71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72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73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74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75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76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77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78" name="Line 3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79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80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81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82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83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84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85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86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87" name="Line 3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88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26</xdr:row>
      <xdr:rowOff>19050</xdr:rowOff>
    </xdr:from>
    <xdr:to>
      <xdr:col>7</xdr:col>
      <xdr:colOff>95250</xdr:colOff>
      <xdr:row>26</xdr:row>
      <xdr:rowOff>28575</xdr:rowOff>
    </xdr:to>
    <xdr:sp macro="" textlink="">
      <xdr:nvSpPr>
        <xdr:cNvPr id="289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26</xdr:row>
      <xdr:rowOff>19050</xdr:rowOff>
    </xdr:from>
    <xdr:to>
      <xdr:col>12</xdr:col>
      <xdr:colOff>95250</xdr:colOff>
      <xdr:row>26</xdr:row>
      <xdr:rowOff>28575</xdr:rowOff>
    </xdr:to>
    <xdr:sp macro="" textlink="">
      <xdr:nvSpPr>
        <xdr:cNvPr id="290" name="Line 1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26</xdr:row>
      <xdr:rowOff>19050</xdr:rowOff>
    </xdr:from>
    <xdr:to>
      <xdr:col>12</xdr:col>
      <xdr:colOff>95250</xdr:colOff>
      <xdr:row>26</xdr:row>
      <xdr:rowOff>28575</xdr:rowOff>
    </xdr:to>
    <xdr:sp macro="" textlink="">
      <xdr:nvSpPr>
        <xdr:cNvPr id="291" name="Line 2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26</xdr:row>
      <xdr:rowOff>19050</xdr:rowOff>
    </xdr:from>
    <xdr:to>
      <xdr:col>12</xdr:col>
      <xdr:colOff>95250</xdr:colOff>
      <xdr:row>26</xdr:row>
      <xdr:rowOff>28575</xdr:rowOff>
    </xdr:to>
    <xdr:sp macro="" textlink="">
      <xdr:nvSpPr>
        <xdr:cNvPr id="292" name="Line 1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26</xdr:row>
      <xdr:rowOff>19050</xdr:rowOff>
    </xdr:from>
    <xdr:to>
      <xdr:col>12</xdr:col>
      <xdr:colOff>95250</xdr:colOff>
      <xdr:row>26</xdr:row>
      <xdr:rowOff>28575</xdr:rowOff>
    </xdr:to>
    <xdr:sp macro="" textlink="">
      <xdr:nvSpPr>
        <xdr:cNvPr id="293" name="Line 2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26</xdr:row>
      <xdr:rowOff>19050</xdr:rowOff>
    </xdr:from>
    <xdr:to>
      <xdr:col>12</xdr:col>
      <xdr:colOff>95250</xdr:colOff>
      <xdr:row>26</xdr:row>
      <xdr:rowOff>28575</xdr:rowOff>
    </xdr:to>
    <xdr:sp macro="" textlink="">
      <xdr:nvSpPr>
        <xdr:cNvPr id="294" name="Line 1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26</xdr:row>
      <xdr:rowOff>19050</xdr:rowOff>
    </xdr:from>
    <xdr:to>
      <xdr:col>12</xdr:col>
      <xdr:colOff>95250</xdr:colOff>
      <xdr:row>26</xdr:row>
      <xdr:rowOff>28575</xdr:rowOff>
    </xdr:to>
    <xdr:sp macro="" textlink="">
      <xdr:nvSpPr>
        <xdr:cNvPr id="295" name="Line 2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26</xdr:row>
      <xdr:rowOff>19050</xdr:rowOff>
    </xdr:from>
    <xdr:to>
      <xdr:col>12</xdr:col>
      <xdr:colOff>95250</xdr:colOff>
      <xdr:row>26</xdr:row>
      <xdr:rowOff>28575</xdr:rowOff>
    </xdr:to>
    <xdr:sp macro="" textlink="">
      <xdr:nvSpPr>
        <xdr:cNvPr id="296" name="Line 3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26</xdr:row>
      <xdr:rowOff>19050</xdr:rowOff>
    </xdr:from>
    <xdr:to>
      <xdr:col>12</xdr:col>
      <xdr:colOff>95250</xdr:colOff>
      <xdr:row>26</xdr:row>
      <xdr:rowOff>28575</xdr:rowOff>
    </xdr:to>
    <xdr:sp macro="" textlink="">
      <xdr:nvSpPr>
        <xdr:cNvPr id="297" name="Line 1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26</xdr:row>
      <xdr:rowOff>19050</xdr:rowOff>
    </xdr:from>
    <xdr:to>
      <xdr:col>12</xdr:col>
      <xdr:colOff>95250</xdr:colOff>
      <xdr:row>26</xdr:row>
      <xdr:rowOff>28575</xdr:rowOff>
    </xdr:to>
    <xdr:sp macro="" textlink="">
      <xdr:nvSpPr>
        <xdr:cNvPr id="298" name="Line 2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26</xdr:row>
      <xdr:rowOff>19050</xdr:rowOff>
    </xdr:from>
    <xdr:to>
      <xdr:col>12</xdr:col>
      <xdr:colOff>95250</xdr:colOff>
      <xdr:row>26</xdr:row>
      <xdr:rowOff>28575</xdr:rowOff>
    </xdr:to>
    <xdr:sp macro="" textlink="">
      <xdr:nvSpPr>
        <xdr:cNvPr id="299" name="Line 1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26</xdr:row>
      <xdr:rowOff>19050</xdr:rowOff>
    </xdr:from>
    <xdr:to>
      <xdr:col>12</xdr:col>
      <xdr:colOff>95250</xdr:colOff>
      <xdr:row>26</xdr:row>
      <xdr:rowOff>28575</xdr:rowOff>
    </xdr:to>
    <xdr:sp macro="" textlink="">
      <xdr:nvSpPr>
        <xdr:cNvPr id="300" name="Line 2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26</xdr:row>
      <xdr:rowOff>19050</xdr:rowOff>
    </xdr:from>
    <xdr:to>
      <xdr:col>12</xdr:col>
      <xdr:colOff>95250</xdr:colOff>
      <xdr:row>26</xdr:row>
      <xdr:rowOff>28575</xdr:rowOff>
    </xdr:to>
    <xdr:sp macro="" textlink="">
      <xdr:nvSpPr>
        <xdr:cNvPr id="301" name="Line 1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26</xdr:row>
      <xdr:rowOff>19050</xdr:rowOff>
    </xdr:from>
    <xdr:to>
      <xdr:col>12</xdr:col>
      <xdr:colOff>95250</xdr:colOff>
      <xdr:row>26</xdr:row>
      <xdr:rowOff>28575</xdr:rowOff>
    </xdr:to>
    <xdr:sp macro="" textlink="">
      <xdr:nvSpPr>
        <xdr:cNvPr id="302" name="Line 2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26</xdr:row>
      <xdr:rowOff>19050</xdr:rowOff>
    </xdr:from>
    <xdr:to>
      <xdr:col>12</xdr:col>
      <xdr:colOff>95250</xdr:colOff>
      <xdr:row>26</xdr:row>
      <xdr:rowOff>28575</xdr:rowOff>
    </xdr:to>
    <xdr:sp macro="" textlink="">
      <xdr:nvSpPr>
        <xdr:cNvPr id="303" name="Line 1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26</xdr:row>
      <xdr:rowOff>19050</xdr:rowOff>
    </xdr:from>
    <xdr:to>
      <xdr:col>12</xdr:col>
      <xdr:colOff>95250</xdr:colOff>
      <xdr:row>26</xdr:row>
      <xdr:rowOff>28575</xdr:rowOff>
    </xdr:to>
    <xdr:sp macro="" textlink="">
      <xdr:nvSpPr>
        <xdr:cNvPr id="304" name="Line 2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26</xdr:row>
      <xdr:rowOff>19050</xdr:rowOff>
    </xdr:from>
    <xdr:to>
      <xdr:col>12</xdr:col>
      <xdr:colOff>95250</xdr:colOff>
      <xdr:row>26</xdr:row>
      <xdr:rowOff>28575</xdr:rowOff>
    </xdr:to>
    <xdr:sp macro="" textlink="">
      <xdr:nvSpPr>
        <xdr:cNvPr id="305" name="Line 3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26</xdr:row>
      <xdr:rowOff>19050</xdr:rowOff>
    </xdr:from>
    <xdr:to>
      <xdr:col>12</xdr:col>
      <xdr:colOff>95250</xdr:colOff>
      <xdr:row>26</xdr:row>
      <xdr:rowOff>28575</xdr:rowOff>
    </xdr:to>
    <xdr:sp macro="" textlink="">
      <xdr:nvSpPr>
        <xdr:cNvPr id="306" name="Line 1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26</xdr:row>
      <xdr:rowOff>19050</xdr:rowOff>
    </xdr:from>
    <xdr:to>
      <xdr:col>12</xdr:col>
      <xdr:colOff>95250</xdr:colOff>
      <xdr:row>26</xdr:row>
      <xdr:rowOff>28575</xdr:rowOff>
    </xdr:to>
    <xdr:sp macro="" textlink="">
      <xdr:nvSpPr>
        <xdr:cNvPr id="307" name="Line 2"/>
        <xdr:cNvSpPr>
          <a:spLocks noChangeShapeType="1"/>
        </xdr:cNvSpPr>
      </xdr:nvSpPr>
      <xdr:spPr bwMode="auto">
        <a:xfrm flipV="1">
          <a:off x="561975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08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09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10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11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12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13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14" name="Line 3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15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16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17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18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19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20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21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22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23" name="Line 3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24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25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26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27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28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29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30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31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32" name="Line 3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33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34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35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36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37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38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39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40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41" name="Line 3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42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43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44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45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46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47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48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49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50" name="Line 3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51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52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53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54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55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56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57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58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59" name="Line 3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60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66675</xdr:colOff>
      <xdr:row>26</xdr:row>
      <xdr:rowOff>19050</xdr:rowOff>
    </xdr:from>
    <xdr:to>
      <xdr:col>16</xdr:col>
      <xdr:colOff>95250</xdr:colOff>
      <xdr:row>26</xdr:row>
      <xdr:rowOff>28575</xdr:rowOff>
    </xdr:to>
    <xdr:sp macro="" textlink="">
      <xdr:nvSpPr>
        <xdr:cNvPr id="361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62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63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64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65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66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67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68" name="Line 3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69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70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71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72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73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74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75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76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77" name="Line 3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78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79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80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81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82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83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84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85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86" name="Line 3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87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88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89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90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91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92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93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94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95" name="Line 3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96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97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98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399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400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401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402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403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404" name="Line 3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405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406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407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408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409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410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411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412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413" name="Line 3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414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26</xdr:row>
      <xdr:rowOff>19050</xdr:rowOff>
    </xdr:from>
    <xdr:to>
      <xdr:col>14</xdr:col>
      <xdr:colOff>95250</xdr:colOff>
      <xdr:row>26</xdr:row>
      <xdr:rowOff>28575</xdr:rowOff>
    </xdr:to>
    <xdr:sp macro="" textlink="">
      <xdr:nvSpPr>
        <xdr:cNvPr id="415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66675</xdr:colOff>
      <xdr:row>26</xdr:row>
      <xdr:rowOff>19050</xdr:rowOff>
    </xdr:from>
    <xdr:to>
      <xdr:col>19</xdr:col>
      <xdr:colOff>95250</xdr:colOff>
      <xdr:row>26</xdr:row>
      <xdr:rowOff>28575</xdr:rowOff>
    </xdr:to>
    <xdr:sp macro="" textlink="">
      <xdr:nvSpPr>
        <xdr:cNvPr id="416" name="Line 1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66675</xdr:colOff>
      <xdr:row>26</xdr:row>
      <xdr:rowOff>19050</xdr:rowOff>
    </xdr:from>
    <xdr:to>
      <xdr:col>19</xdr:col>
      <xdr:colOff>95250</xdr:colOff>
      <xdr:row>26</xdr:row>
      <xdr:rowOff>28575</xdr:rowOff>
    </xdr:to>
    <xdr:sp macro="" textlink="">
      <xdr:nvSpPr>
        <xdr:cNvPr id="417" name="Line 2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66675</xdr:colOff>
      <xdr:row>26</xdr:row>
      <xdr:rowOff>19050</xdr:rowOff>
    </xdr:from>
    <xdr:to>
      <xdr:col>19</xdr:col>
      <xdr:colOff>95250</xdr:colOff>
      <xdr:row>26</xdr:row>
      <xdr:rowOff>28575</xdr:rowOff>
    </xdr:to>
    <xdr:sp macro="" textlink="">
      <xdr:nvSpPr>
        <xdr:cNvPr id="418" name="Line 1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66675</xdr:colOff>
      <xdr:row>26</xdr:row>
      <xdr:rowOff>19050</xdr:rowOff>
    </xdr:from>
    <xdr:to>
      <xdr:col>19</xdr:col>
      <xdr:colOff>95250</xdr:colOff>
      <xdr:row>26</xdr:row>
      <xdr:rowOff>28575</xdr:rowOff>
    </xdr:to>
    <xdr:sp macro="" textlink="">
      <xdr:nvSpPr>
        <xdr:cNvPr id="419" name="Line 2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66675</xdr:colOff>
      <xdr:row>26</xdr:row>
      <xdr:rowOff>19050</xdr:rowOff>
    </xdr:from>
    <xdr:to>
      <xdr:col>19</xdr:col>
      <xdr:colOff>95250</xdr:colOff>
      <xdr:row>26</xdr:row>
      <xdr:rowOff>28575</xdr:rowOff>
    </xdr:to>
    <xdr:sp macro="" textlink="">
      <xdr:nvSpPr>
        <xdr:cNvPr id="420" name="Line 1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66675</xdr:colOff>
      <xdr:row>26</xdr:row>
      <xdr:rowOff>19050</xdr:rowOff>
    </xdr:from>
    <xdr:to>
      <xdr:col>19</xdr:col>
      <xdr:colOff>95250</xdr:colOff>
      <xdr:row>26</xdr:row>
      <xdr:rowOff>28575</xdr:rowOff>
    </xdr:to>
    <xdr:sp macro="" textlink="">
      <xdr:nvSpPr>
        <xdr:cNvPr id="421" name="Line 2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66675</xdr:colOff>
      <xdr:row>26</xdr:row>
      <xdr:rowOff>19050</xdr:rowOff>
    </xdr:from>
    <xdr:to>
      <xdr:col>19</xdr:col>
      <xdr:colOff>95250</xdr:colOff>
      <xdr:row>26</xdr:row>
      <xdr:rowOff>28575</xdr:rowOff>
    </xdr:to>
    <xdr:sp macro="" textlink="">
      <xdr:nvSpPr>
        <xdr:cNvPr id="422" name="Line 3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66675</xdr:colOff>
      <xdr:row>26</xdr:row>
      <xdr:rowOff>19050</xdr:rowOff>
    </xdr:from>
    <xdr:to>
      <xdr:col>19</xdr:col>
      <xdr:colOff>95250</xdr:colOff>
      <xdr:row>26</xdr:row>
      <xdr:rowOff>28575</xdr:rowOff>
    </xdr:to>
    <xdr:sp macro="" textlink="">
      <xdr:nvSpPr>
        <xdr:cNvPr id="423" name="Line 1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66675</xdr:colOff>
      <xdr:row>26</xdr:row>
      <xdr:rowOff>19050</xdr:rowOff>
    </xdr:from>
    <xdr:to>
      <xdr:col>19</xdr:col>
      <xdr:colOff>95250</xdr:colOff>
      <xdr:row>26</xdr:row>
      <xdr:rowOff>28575</xdr:rowOff>
    </xdr:to>
    <xdr:sp macro="" textlink="">
      <xdr:nvSpPr>
        <xdr:cNvPr id="424" name="Line 2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66675</xdr:colOff>
      <xdr:row>26</xdr:row>
      <xdr:rowOff>19050</xdr:rowOff>
    </xdr:from>
    <xdr:to>
      <xdr:col>19</xdr:col>
      <xdr:colOff>95250</xdr:colOff>
      <xdr:row>26</xdr:row>
      <xdr:rowOff>28575</xdr:rowOff>
    </xdr:to>
    <xdr:sp macro="" textlink="">
      <xdr:nvSpPr>
        <xdr:cNvPr id="425" name="Line 1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66675</xdr:colOff>
      <xdr:row>26</xdr:row>
      <xdr:rowOff>19050</xdr:rowOff>
    </xdr:from>
    <xdr:to>
      <xdr:col>19</xdr:col>
      <xdr:colOff>95250</xdr:colOff>
      <xdr:row>26</xdr:row>
      <xdr:rowOff>28575</xdr:rowOff>
    </xdr:to>
    <xdr:sp macro="" textlink="">
      <xdr:nvSpPr>
        <xdr:cNvPr id="426" name="Line 2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66675</xdr:colOff>
      <xdr:row>26</xdr:row>
      <xdr:rowOff>19050</xdr:rowOff>
    </xdr:from>
    <xdr:to>
      <xdr:col>19</xdr:col>
      <xdr:colOff>95250</xdr:colOff>
      <xdr:row>26</xdr:row>
      <xdr:rowOff>28575</xdr:rowOff>
    </xdr:to>
    <xdr:sp macro="" textlink="">
      <xdr:nvSpPr>
        <xdr:cNvPr id="427" name="Line 1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66675</xdr:colOff>
      <xdr:row>26</xdr:row>
      <xdr:rowOff>19050</xdr:rowOff>
    </xdr:from>
    <xdr:to>
      <xdr:col>19</xdr:col>
      <xdr:colOff>95250</xdr:colOff>
      <xdr:row>26</xdr:row>
      <xdr:rowOff>28575</xdr:rowOff>
    </xdr:to>
    <xdr:sp macro="" textlink="">
      <xdr:nvSpPr>
        <xdr:cNvPr id="428" name="Line 2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66675</xdr:colOff>
      <xdr:row>26</xdr:row>
      <xdr:rowOff>19050</xdr:rowOff>
    </xdr:from>
    <xdr:to>
      <xdr:col>19</xdr:col>
      <xdr:colOff>95250</xdr:colOff>
      <xdr:row>26</xdr:row>
      <xdr:rowOff>28575</xdr:rowOff>
    </xdr:to>
    <xdr:sp macro="" textlink="">
      <xdr:nvSpPr>
        <xdr:cNvPr id="429" name="Line 1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66675</xdr:colOff>
      <xdr:row>26</xdr:row>
      <xdr:rowOff>19050</xdr:rowOff>
    </xdr:from>
    <xdr:to>
      <xdr:col>19</xdr:col>
      <xdr:colOff>95250</xdr:colOff>
      <xdr:row>26</xdr:row>
      <xdr:rowOff>28575</xdr:rowOff>
    </xdr:to>
    <xdr:sp macro="" textlink="">
      <xdr:nvSpPr>
        <xdr:cNvPr id="430" name="Line 2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66675</xdr:colOff>
      <xdr:row>26</xdr:row>
      <xdr:rowOff>19050</xdr:rowOff>
    </xdr:from>
    <xdr:to>
      <xdr:col>19</xdr:col>
      <xdr:colOff>95250</xdr:colOff>
      <xdr:row>26</xdr:row>
      <xdr:rowOff>28575</xdr:rowOff>
    </xdr:to>
    <xdr:sp macro="" textlink="">
      <xdr:nvSpPr>
        <xdr:cNvPr id="431" name="Line 3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66675</xdr:colOff>
      <xdr:row>26</xdr:row>
      <xdr:rowOff>19050</xdr:rowOff>
    </xdr:from>
    <xdr:to>
      <xdr:col>19</xdr:col>
      <xdr:colOff>95250</xdr:colOff>
      <xdr:row>26</xdr:row>
      <xdr:rowOff>28575</xdr:rowOff>
    </xdr:to>
    <xdr:sp macro="" textlink="">
      <xdr:nvSpPr>
        <xdr:cNvPr id="432" name="Line 1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66675</xdr:colOff>
      <xdr:row>26</xdr:row>
      <xdr:rowOff>19050</xdr:rowOff>
    </xdr:from>
    <xdr:to>
      <xdr:col>19</xdr:col>
      <xdr:colOff>95250</xdr:colOff>
      <xdr:row>26</xdr:row>
      <xdr:rowOff>28575</xdr:rowOff>
    </xdr:to>
    <xdr:sp macro="" textlink="">
      <xdr:nvSpPr>
        <xdr:cNvPr id="433" name="Line 2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34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35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36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37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38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39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40" name="Line 3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41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42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43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44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45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46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47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48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49" name="Line 3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50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51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52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53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54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55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56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57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58" name="Line 3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59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60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61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62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63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64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65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66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67" name="Line 3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68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69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70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71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72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73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74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75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76" name="Line 3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77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78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79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80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81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82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83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84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85" name="Line 3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86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26</xdr:row>
      <xdr:rowOff>19050</xdr:rowOff>
    </xdr:from>
    <xdr:to>
      <xdr:col>23</xdr:col>
      <xdr:colOff>95250</xdr:colOff>
      <xdr:row>26</xdr:row>
      <xdr:rowOff>28575</xdr:rowOff>
    </xdr:to>
    <xdr:sp macro="" textlink="">
      <xdr:nvSpPr>
        <xdr:cNvPr id="487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488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489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490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491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492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493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494" name="Line 3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495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496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497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498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499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00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01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02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03" name="Line 3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04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05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06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07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08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09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10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11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12" name="Line 3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13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14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15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16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17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18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19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20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21" name="Line 3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22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23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24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25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26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27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28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29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30" name="Line 3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31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32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33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34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35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36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37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38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39" name="Line 3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40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66675</xdr:colOff>
      <xdr:row>26</xdr:row>
      <xdr:rowOff>19050</xdr:rowOff>
    </xdr:from>
    <xdr:to>
      <xdr:col>21</xdr:col>
      <xdr:colOff>95250</xdr:colOff>
      <xdr:row>26</xdr:row>
      <xdr:rowOff>28575</xdr:rowOff>
    </xdr:to>
    <xdr:sp macro="" textlink="">
      <xdr:nvSpPr>
        <xdr:cNvPr id="541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26</xdr:row>
      <xdr:rowOff>19050</xdr:rowOff>
    </xdr:from>
    <xdr:to>
      <xdr:col>26</xdr:col>
      <xdr:colOff>95250</xdr:colOff>
      <xdr:row>26</xdr:row>
      <xdr:rowOff>28575</xdr:rowOff>
    </xdr:to>
    <xdr:sp macro="" textlink="">
      <xdr:nvSpPr>
        <xdr:cNvPr id="542" name="Line 1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26</xdr:row>
      <xdr:rowOff>19050</xdr:rowOff>
    </xdr:from>
    <xdr:to>
      <xdr:col>26</xdr:col>
      <xdr:colOff>95250</xdr:colOff>
      <xdr:row>26</xdr:row>
      <xdr:rowOff>28575</xdr:rowOff>
    </xdr:to>
    <xdr:sp macro="" textlink="">
      <xdr:nvSpPr>
        <xdr:cNvPr id="543" name="Line 2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26</xdr:row>
      <xdr:rowOff>19050</xdr:rowOff>
    </xdr:from>
    <xdr:to>
      <xdr:col>26</xdr:col>
      <xdr:colOff>95250</xdr:colOff>
      <xdr:row>26</xdr:row>
      <xdr:rowOff>28575</xdr:rowOff>
    </xdr:to>
    <xdr:sp macro="" textlink="">
      <xdr:nvSpPr>
        <xdr:cNvPr id="544" name="Line 1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26</xdr:row>
      <xdr:rowOff>19050</xdr:rowOff>
    </xdr:from>
    <xdr:to>
      <xdr:col>26</xdr:col>
      <xdr:colOff>95250</xdr:colOff>
      <xdr:row>26</xdr:row>
      <xdr:rowOff>28575</xdr:rowOff>
    </xdr:to>
    <xdr:sp macro="" textlink="">
      <xdr:nvSpPr>
        <xdr:cNvPr id="545" name="Line 2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26</xdr:row>
      <xdr:rowOff>19050</xdr:rowOff>
    </xdr:from>
    <xdr:to>
      <xdr:col>26</xdr:col>
      <xdr:colOff>95250</xdr:colOff>
      <xdr:row>26</xdr:row>
      <xdr:rowOff>28575</xdr:rowOff>
    </xdr:to>
    <xdr:sp macro="" textlink="">
      <xdr:nvSpPr>
        <xdr:cNvPr id="546" name="Line 1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26</xdr:row>
      <xdr:rowOff>19050</xdr:rowOff>
    </xdr:from>
    <xdr:to>
      <xdr:col>26</xdr:col>
      <xdr:colOff>95250</xdr:colOff>
      <xdr:row>26</xdr:row>
      <xdr:rowOff>28575</xdr:rowOff>
    </xdr:to>
    <xdr:sp macro="" textlink="">
      <xdr:nvSpPr>
        <xdr:cNvPr id="547" name="Line 2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26</xdr:row>
      <xdr:rowOff>19050</xdr:rowOff>
    </xdr:from>
    <xdr:to>
      <xdr:col>26</xdr:col>
      <xdr:colOff>95250</xdr:colOff>
      <xdr:row>26</xdr:row>
      <xdr:rowOff>28575</xdr:rowOff>
    </xdr:to>
    <xdr:sp macro="" textlink="">
      <xdr:nvSpPr>
        <xdr:cNvPr id="548" name="Line 3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26</xdr:row>
      <xdr:rowOff>19050</xdr:rowOff>
    </xdr:from>
    <xdr:to>
      <xdr:col>26</xdr:col>
      <xdr:colOff>95250</xdr:colOff>
      <xdr:row>26</xdr:row>
      <xdr:rowOff>28575</xdr:rowOff>
    </xdr:to>
    <xdr:sp macro="" textlink="">
      <xdr:nvSpPr>
        <xdr:cNvPr id="549" name="Line 1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26</xdr:row>
      <xdr:rowOff>19050</xdr:rowOff>
    </xdr:from>
    <xdr:to>
      <xdr:col>26</xdr:col>
      <xdr:colOff>95250</xdr:colOff>
      <xdr:row>26</xdr:row>
      <xdr:rowOff>28575</xdr:rowOff>
    </xdr:to>
    <xdr:sp macro="" textlink="">
      <xdr:nvSpPr>
        <xdr:cNvPr id="550" name="Line 2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26</xdr:row>
      <xdr:rowOff>19050</xdr:rowOff>
    </xdr:from>
    <xdr:to>
      <xdr:col>26</xdr:col>
      <xdr:colOff>95250</xdr:colOff>
      <xdr:row>26</xdr:row>
      <xdr:rowOff>28575</xdr:rowOff>
    </xdr:to>
    <xdr:sp macro="" textlink="">
      <xdr:nvSpPr>
        <xdr:cNvPr id="551" name="Line 1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26</xdr:row>
      <xdr:rowOff>19050</xdr:rowOff>
    </xdr:from>
    <xdr:to>
      <xdr:col>26</xdr:col>
      <xdr:colOff>95250</xdr:colOff>
      <xdr:row>26</xdr:row>
      <xdr:rowOff>28575</xdr:rowOff>
    </xdr:to>
    <xdr:sp macro="" textlink="">
      <xdr:nvSpPr>
        <xdr:cNvPr id="552" name="Line 2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26</xdr:row>
      <xdr:rowOff>19050</xdr:rowOff>
    </xdr:from>
    <xdr:to>
      <xdr:col>26</xdr:col>
      <xdr:colOff>95250</xdr:colOff>
      <xdr:row>26</xdr:row>
      <xdr:rowOff>28575</xdr:rowOff>
    </xdr:to>
    <xdr:sp macro="" textlink="">
      <xdr:nvSpPr>
        <xdr:cNvPr id="553" name="Line 1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26</xdr:row>
      <xdr:rowOff>19050</xdr:rowOff>
    </xdr:from>
    <xdr:to>
      <xdr:col>26</xdr:col>
      <xdr:colOff>95250</xdr:colOff>
      <xdr:row>26</xdr:row>
      <xdr:rowOff>28575</xdr:rowOff>
    </xdr:to>
    <xdr:sp macro="" textlink="">
      <xdr:nvSpPr>
        <xdr:cNvPr id="554" name="Line 2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26</xdr:row>
      <xdr:rowOff>19050</xdr:rowOff>
    </xdr:from>
    <xdr:to>
      <xdr:col>26</xdr:col>
      <xdr:colOff>95250</xdr:colOff>
      <xdr:row>26</xdr:row>
      <xdr:rowOff>28575</xdr:rowOff>
    </xdr:to>
    <xdr:sp macro="" textlink="">
      <xdr:nvSpPr>
        <xdr:cNvPr id="555" name="Line 1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26</xdr:row>
      <xdr:rowOff>19050</xdr:rowOff>
    </xdr:from>
    <xdr:to>
      <xdr:col>26</xdr:col>
      <xdr:colOff>95250</xdr:colOff>
      <xdr:row>26</xdr:row>
      <xdr:rowOff>28575</xdr:rowOff>
    </xdr:to>
    <xdr:sp macro="" textlink="">
      <xdr:nvSpPr>
        <xdr:cNvPr id="556" name="Line 2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26</xdr:row>
      <xdr:rowOff>19050</xdr:rowOff>
    </xdr:from>
    <xdr:to>
      <xdr:col>26</xdr:col>
      <xdr:colOff>95250</xdr:colOff>
      <xdr:row>26</xdr:row>
      <xdr:rowOff>28575</xdr:rowOff>
    </xdr:to>
    <xdr:sp macro="" textlink="">
      <xdr:nvSpPr>
        <xdr:cNvPr id="557" name="Line 3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26</xdr:row>
      <xdr:rowOff>19050</xdr:rowOff>
    </xdr:from>
    <xdr:to>
      <xdr:col>26</xdr:col>
      <xdr:colOff>95250</xdr:colOff>
      <xdr:row>26</xdr:row>
      <xdr:rowOff>28575</xdr:rowOff>
    </xdr:to>
    <xdr:sp macro="" textlink="">
      <xdr:nvSpPr>
        <xdr:cNvPr id="558" name="Line 1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26</xdr:row>
      <xdr:rowOff>19050</xdr:rowOff>
    </xdr:from>
    <xdr:to>
      <xdr:col>26</xdr:col>
      <xdr:colOff>95250</xdr:colOff>
      <xdr:row>26</xdr:row>
      <xdr:rowOff>28575</xdr:rowOff>
    </xdr:to>
    <xdr:sp macro="" textlink="">
      <xdr:nvSpPr>
        <xdr:cNvPr id="559" name="Line 2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60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61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62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63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64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65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66" name="Line 3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67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68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69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70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71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72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73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74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75" name="Line 3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76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77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78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79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80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81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82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83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84" name="Line 3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85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86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87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88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89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90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91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92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93" name="Line 3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94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95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96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97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98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599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600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601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602" name="Line 3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603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604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605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606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607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608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609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610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611" name="Line 3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612" name="Line 1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26</xdr:row>
      <xdr:rowOff>19050</xdr:rowOff>
    </xdr:from>
    <xdr:to>
      <xdr:col>30</xdr:col>
      <xdr:colOff>95250</xdr:colOff>
      <xdr:row>26</xdr:row>
      <xdr:rowOff>28575</xdr:rowOff>
    </xdr:to>
    <xdr:sp macro="" textlink="">
      <xdr:nvSpPr>
        <xdr:cNvPr id="613" name="Line 2"/>
        <xdr:cNvSpPr>
          <a:spLocks noChangeShapeType="1"/>
        </xdr:cNvSpPr>
      </xdr:nvSpPr>
      <xdr:spPr bwMode="auto">
        <a:xfrm flipV="1">
          <a:off x="452437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14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15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16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17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18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19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20" name="Line 3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21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22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23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24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25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26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27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28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29" name="Line 3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30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31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32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33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34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35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36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37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38" name="Line 3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39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40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41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42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43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44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45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46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47" name="Line 3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48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49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50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51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52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53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54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55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56" name="Line 3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57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58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59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60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61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62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63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64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65" name="Line 3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66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66675</xdr:colOff>
      <xdr:row>26</xdr:row>
      <xdr:rowOff>19050</xdr:rowOff>
    </xdr:from>
    <xdr:to>
      <xdr:col>28</xdr:col>
      <xdr:colOff>95250</xdr:colOff>
      <xdr:row>26</xdr:row>
      <xdr:rowOff>28575</xdr:rowOff>
    </xdr:to>
    <xdr:sp macro="" textlink="">
      <xdr:nvSpPr>
        <xdr:cNvPr id="667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66675</xdr:colOff>
      <xdr:row>26</xdr:row>
      <xdr:rowOff>19050</xdr:rowOff>
    </xdr:from>
    <xdr:to>
      <xdr:col>33</xdr:col>
      <xdr:colOff>95250</xdr:colOff>
      <xdr:row>26</xdr:row>
      <xdr:rowOff>28575</xdr:rowOff>
    </xdr:to>
    <xdr:sp macro="" textlink="">
      <xdr:nvSpPr>
        <xdr:cNvPr id="668" name="Line 1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66675</xdr:colOff>
      <xdr:row>26</xdr:row>
      <xdr:rowOff>19050</xdr:rowOff>
    </xdr:from>
    <xdr:to>
      <xdr:col>33</xdr:col>
      <xdr:colOff>95250</xdr:colOff>
      <xdr:row>26</xdr:row>
      <xdr:rowOff>28575</xdr:rowOff>
    </xdr:to>
    <xdr:sp macro="" textlink="">
      <xdr:nvSpPr>
        <xdr:cNvPr id="669" name="Line 2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66675</xdr:colOff>
      <xdr:row>26</xdr:row>
      <xdr:rowOff>19050</xdr:rowOff>
    </xdr:from>
    <xdr:to>
      <xdr:col>33</xdr:col>
      <xdr:colOff>95250</xdr:colOff>
      <xdr:row>26</xdr:row>
      <xdr:rowOff>28575</xdr:rowOff>
    </xdr:to>
    <xdr:sp macro="" textlink="">
      <xdr:nvSpPr>
        <xdr:cNvPr id="670" name="Line 1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66675</xdr:colOff>
      <xdr:row>26</xdr:row>
      <xdr:rowOff>19050</xdr:rowOff>
    </xdr:from>
    <xdr:to>
      <xdr:col>33</xdr:col>
      <xdr:colOff>95250</xdr:colOff>
      <xdr:row>26</xdr:row>
      <xdr:rowOff>28575</xdr:rowOff>
    </xdr:to>
    <xdr:sp macro="" textlink="">
      <xdr:nvSpPr>
        <xdr:cNvPr id="671" name="Line 2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66675</xdr:colOff>
      <xdr:row>26</xdr:row>
      <xdr:rowOff>19050</xdr:rowOff>
    </xdr:from>
    <xdr:to>
      <xdr:col>33</xdr:col>
      <xdr:colOff>95250</xdr:colOff>
      <xdr:row>26</xdr:row>
      <xdr:rowOff>28575</xdr:rowOff>
    </xdr:to>
    <xdr:sp macro="" textlink="">
      <xdr:nvSpPr>
        <xdr:cNvPr id="672" name="Line 1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66675</xdr:colOff>
      <xdr:row>26</xdr:row>
      <xdr:rowOff>19050</xdr:rowOff>
    </xdr:from>
    <xdr:to>
      <xdr:col>33</xdr:col>
      <xdr:colOff>95250</xdr:colOff>
      <xdr:row>26</xdr:row>
      <xdr:rowOff>28575</xdr:rowOff>
    </xdr:to>
    <xdr:sp macro="" textlink="">
      <xdr:nvSpPr>
        <xdr:cNvPr id="673" name="Line 2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66675</xdr:colOff>
      <xdr:row>26</xdr:row>
      <xdr:rowOff>19050</xdr:rowOff>
    </xdr:from>
    <xdr:to>
      <xdr:col>33</xdr:col>
      <xdr:colOff>95250</xdr:colOff>
      <xdr:row>26</xdr:row>
      <xdr:rowOff>28575</xdr:rowOff>
    </xdr:to>
    <xdr:sp macro="" textlink="">
      <xdr:nvSpPr>
        <xdr:cNvPr id="674" name="Line 3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66675</xdr:colOff>
      <xdr:row>26</xdr:row>
      <xdr:rowOff>19050</xdr:rowOff>
    </xdr:from>
    <xdr:to>
      <xdr:col>33</xdr:col>
      <xdr:colOff>95250</xdr:colOff>
      <xdr:row>26</xdr:row>
      <xdr:rowOff>28575</xdr:rowOff>
    </xdr:to>
    <xdr:sp macro="" textlink="">
      <xdr:nvSpPr>
        <xdr:cNvPr id="675" name="Line 1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66675</xdr:colOff>
      <xdr:row>26</xdr:row>
      <xdr:rowOff>19050</xdr:rowOff>
    </xdr:from>
    <xdr:to>
      <xdr:col>33</xdr:col>
      <xdr:colOff>95250</xdr:colOff>
      <xdr:row>26</xdr:row>
      <xdr:rowOff>28575</xdr:rowOff>
    </xdr:to>
    <xdr:sp macro="" textlink="">
      <xdr:nvSpPr>
        <xdr:cNvPr id="676" name="Line 2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66675</xdr:colOff>
      <xdr:row>26</xdr:row>
      <xdr:rowOff>19050</xdr:rowOff>
    </xdr:from>
    <xdr:to>
      <xdr:col>33</xdr:col>
      <xdr:colOff>95250</xdr:colOff>
      <xdr:row>26</xdr:row>
      <xdr:rowOff>28575</xdr:rowOff>
    </xdr:to>
    <xdr:sp macro="" textlink="">
      <xdr:nvSpPr>
        <xdr:cNvPr id="677" name="Line 1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66675</xdr:colOff>
      <xdr:row>26</xdr:row>
      <xdr:rowOff>19050</xdr:rowOff>
    </xdr:from>
    <xdr:to>
      <xdr:col>33</xdr:col>
      <xdr:colOff>95250</xdr:colOff>
      <xdr:row>26</xdr:row>
      <xdr:rowOff>28575</xdr:rowOff>
    </xdr:to>
    <xdr:sp macro="" textlink="">
      <xdr:nvSpPr>
        <xdr:cNvPr id="678" name="Line 2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66675</xdr:colOff>
      <xdr:row>26</xdr:row>
      <xdr:rowOff>19050</xdr:rowOff>
    </xdr:from>
    <xdr:to>
      <xdr:col>33</xdr:col>
      <xdr:colOff>95250</xdr:colOff>
      <xdr:row>26</xdr:row>
      <xdr:rowOff>28575</xdr:rowOff>
    </xdr:to>
    <xdr:sp macro="" textlink="">
      <xdr:nvSpPr>
        <xdr:cNvPr id="679" name="Line 1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66675</xdr:colOff>
      <xdr:row>26</xdr:row>
      <xdr:rowOff>19050</xdr:rowOff>
    </xdr:from>
    <xdr:to>
      <xdr:col>33</xdr:col>
      <xdr:colOff>95250</xdr:colOff>
      <xdr:row>26</xdr:row>
      <xdr:rowOff>28575</xdr:rowOff>
    </xdr:to>
    <xdr:sp macro="" textlink="">
      <xdr:nvSpPr>
        <xdr:cNvPr id="680" name="Line 2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66675</xdr:colOff>
      <xdr:row>26</xdr:row>
      <xdr:rowOff>19050</xdr:rowOff>
    </xdr:from>
    <xdr:to>
      <xdr:col>33</xdr:col>
      <xdr:colOff>95250</xdr:colOff>
      <xdr:row>26</xdr:row>
      <xdr:rowOff>28575</xdr:rowOff>
    </xdr:to>
    <xdr:sp macro="" textlink="">
      <xdr:nvSpPr>
        <xdr:cNvPr id="681" name="Line 1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66675</xdr:colOff>
      <xdr:row>26</xdr:row>
      <xdr:rowOff>19050</xdr:rowOff>
    </xdr:from>
    <xdr:to>
      <xdr:col>33</xdr:col>
      <xdr:colOff>95250</xdr:colOff>
      <xdr:row>26</xdr:row>
      <xdr:rowOff>28575</xdr:rowOff>
    </xdr:to>
    <xdr:sp macro="" textlink="">
      <xdr:nvSpPr>
        <xdr:cNvPr id="682" name="Line 2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66675</xdr:colOff>
      <xdr:row>26</xdr:row>
      <xdr:rowOff>19050</xdr:rowOff>
    </xdr:from>
    <xdr:to>
      <xdr:col>33</xdr:col>
      <xdr:colOff>95250</xdr:colOff>
      <xdr:row>26</xdr:row>
      <xdr:rowOff>28575</xdr:rowOff>
    </xdr:to>
    <xdr:sp macro="" textlink="">
      <xdr:nvSpPr>
        <xdr:cNvPr id="683" name="Line 3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66675</xdr:colOff>
      <xdr:row>26</xdr:row>
      <xdr:rowOff>19050</xdr:rowOff>
    </xdr:from>
    <xdr:to>
      <xdr:col>33</xdr:col>
      <xdr:colOff>95250</xdr:colOff>
      <xdr:row>26</xdr:row>
      <xdr:rowOff>28575</xdr:rowOff>
    </xdr:to>
    <xdr:sp macro="" textlink="">
      <xdr:nvSpPr>
        <xdr:cNvPr id="684" name="Line 1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66675</xdr:colOff>
      <xdr:row>26</xdr:row>
      <xdr:rowOff>19050</xdr:rowOff>
    </xdr:from>
    <xdr:to>
      <xdr:col>33</xdr:col>
      <xdr:colOff>95250</xdr:colOff>
      <xdr:row>26</xdr:row>
      <xdr:rowOff>28575</xdr:rowOff>
    </xdr:to>
    <xdr:sp macro="" textlink="">
      <xdr:nvSpPr>
        <xdr:cNvPr id="685" name="Line 2"/>
        <xdr:cNvSpPr>
          <a:spLocks noChangeShapeType="1"/>
        </xdr:cNvSpPr>
      </xdr:nvSpPr>
      <xdr:spPr bwMode="auto">
        <a:xfrm flipV="1">
          <a:off x="5181600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686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687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688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689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690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691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692" name="Line 3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693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694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695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696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697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698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699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00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01" name="Line 3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02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03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04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05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06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07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08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09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10" name="Line 3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11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12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13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14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15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16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17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18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19" name="Line 3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20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21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22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23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24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25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26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27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28" name="Line 3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29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30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31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32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33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34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35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36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37" name="Line 3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38" name="Line 1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66675</xdr:colOff>
      <xdr:row>26</xdr:row>
      <xdr:rowOff>19050</xdr:rowOff>
    </xdr:from>
    <xdr:to>
      <xdr:col>35</xdr:col>
      <xdr:colOff>95250</xdr:colOff>
      <xdr:row>26</xdr:row>
      <xdr:rowOff>28575</xdr:rowOff>
    </xdr:to>
    <xdr:sp macro="" textlink="">
      <xdr:nvSpPr>
        <xdr:cNvPr id="739" name="Line 2"/>
        <xdr:cNvSpPr>
          <a:spLocks noChangeShapeType="1"/>
        </xdr:cNvSpPr>
      </xdr:nvSpPr>
      <xdr:spPr bwMode="auto">
        <a:xfrm flipV="1">
          <a:off x="4086225" y="4895850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45"/>
  <sheetViews>
    <sheetView showZeros="0" tabSelected="1" workbookViewId="0">
      <selection activeCell="C2" sqref="C2"/>
    </sheetView>
  </sheetViews>
  <sheetFormatPr defaultRowHeight="15" x14ac:dyDescent="0.25"/>
  <cols>
    <col min="1" max="1" width="2.7109375" customWidth="1"/>
    <col min="2" max="2" width="3.85546875" customWidth="1"/>
    <col min="3" max="3" width="22.5703125" customWidth="1"/>
    <col min="4" max="4" width="18.7109375" customWidth="1"/>
    <col min="5" max="5" width="3.5703125" customWidth="1"/>
    <col min="6" max="6" width="4.7109375" customWidth="1"/>
    <col min="7" max="7" width="3.5703125" customWidth="1"/>
    <col min="8" max="8" width="3.28515625" customWidth="1"/>
    <col min="9" max="9" width="3.7109375" customWidth="1"/>
    <col min="10" max="37" width="3.28515625" customWidth="1"/>
    <col min="38" max="38" width="3.5703125" customWidth="1"/>
    <col min="39" max="39" width="7" customWidth="1"/>
    <col min="40" max="40" width="3.5703125" customWidth="1"/>
    <col min="41" max="41" width="3.140625" customWidth="1"/>
    <col min="42" max="42" width="2.85546875" customWidth="1"/>
    <col min="43" max="43" width="1.42578125" customWidth="1"/>
    <col min="44" max="49" width="2.85546875" customWidth="1"/>
    <col min="50" max="50" width="4.42578125" customWidth="1"/>
    <col min="257" max="257" width="2.7109375" customWidth="1"/>
    <col min="258" max="258" width="3.85546875" customWidth="1"/>
    <col min="259" max="259" width="25.85546875" customWidth="1"/>
    <col min="260" max="260" width="16" customWidth="1"/>
    <col min="261" max="261" width="3.5703125" customWidth="1"/>
    <col min="262" max="262" width="4.7109375" customWidth="1"/>
    <col min="263" max="263" width="3.5703125" customWidth="1"/>
    <col min="264" max="264" width="3.28515625" customWidth="1"/>
    <col min="265" max="265" width="3.7109375" customWidth="1"/>
    <col min="266" max="293" width="3.28515625" customWidth="1"/>
    <col min="294" max="294" width="3.5703125" customWidth="1"/>
    <col min="295" max="295" width="7" customWidth="1"/>
    <col min="296" max="296" width="3.5703125" customWidth="1"/>
    <col min="297" max="297" width="3.140625" customWidth="1"/>
    <col min="298" max="298" width="2.85546875" customWidth="1"/>
    <col min="299" max="299" width="1.42578125" customWidth="1"/>
    <col min="300" max="305" width="2.85546875" customWidth="1"/>
    <col min="306" max="306" width="4.42578125" customWidth="1"/>
    <col min="513" max="513" width="2.7109375" customWidth="1"/>
    <col min="514" max="514" width="3.85546875" customWidth="1"/>
    <col min="515" max="515" width="25.85546875" customWidth="1"/>
    <col min="516" max="516" width="16" customWidth="1"/>
    <col min="517" max="517" width="3.5703125" customWidth="1"/>
    <col min="518" max="518" width="4.7109375" customWidth="1"/>
    <col min="519" max="519" width="3.5703125" customWidth="1"/>
    <col min="520" max="520" width="3.28515625" customWidth="1"/>
    <col min="521" max="521" width="3.7109375" customWidth="1"/>
    <col min="522" max="549" width="3.28515625" customWidth="1"/>
    <col min="550" max="550" width="3.5703125" customWidth="1"/>
    <col min="551" max="551" width="7" customWidth="1"/>
    <col min="552" max="552" width="3.5703125" customWidth="1"/>
    <col min="553" max="553" width="3.140625" customWidth="1"/>
    <col min="554" max="554" width="2.85546875" customWidth="1"/>
    <col min="555" max="555" width="1.42578125" customWidth="1"/>
    <col min="556" max="561" width="2.85546875" customWidth="1"/>
    <col min="562" max="562" width="4.42578125" customWidth="1"/>
    <col min="769" max="769" width="2.7109375" customWidth="1"/>
    <col min="770" max="770" width="3.85546875" customWidth="1"/>
    <col min="771" max="771" width="25.85546875" customWidth="1"/>
    <col min="772" max="772" width="16" customWidth="1"/>
    <col min="773" max="773" width="3.5703125" customWidth="1"/>
    <col min="774" max="774" width="4.7109375" customWidth="1"/>
    <col min="775" max="775" width="3.5703125" customWidth="1"/>
    <col min="776" max="776" width="3.28515625" customWidth="1"/>
    <col min="777" max="777" width="3.7109375" customWidth="1"/>
    <col min="778" max="805" width="3.28515625" customWidth="1"/>
    <col min="806" max="806" width="3.5703125" customWidth="1"/>
    <col min="807" max="807" width="7" customWidth="1"/>
    <col min="808" max="808" width="3.5703125" customWidth="1"/>
    <col min="809" max="809" width="3.140625" customWidth="1"/>
    <col min="810" max="810" width="2.85546875" customWidth="1"/>
    <col min="811" max="811" width="1.42578125" customWidth="1"/>
    <col min="812" max="817" width="2.85546875" customWidth="1"/>
    <col min="818" max="818" width="4.42578125" customWidth="1"/>
    <col min="1025" max="1025" width="2.7109375" customWidth="1"/>
    <col min="1026" max="1026" width="3.85546875" customWidth="1"/>
    <col min="1027" max="1027" width="25.85546875" customWidth="1"/>
    <col min="1028" max="1028" width="16" customWidth="1"/>
    <col min="1029" max="1029" width="3.5703125" customWidth="1"/>
    <col min="1030" max="1030" width="4.7109375" customWidth="1"/>
    <col min="1031" max="1031" width="3.5703125" customWidth="1"/>
    <col min="1032" max="1032" width="3.28515625" customWidth="1"/>
    <col min="1033" max="1033" width="3.7109375" customWidth="1"/>
    <col min="1034" max="1061" width="3.28515625" customWidth="1"/>
    <col min="1062" max="1062" width="3.5703125" customWidth="1"/>
    <col min="1063" max="1063" width="7" customWidth="1"/>
    <col min="1064" max="1064" width="3.5703125" customWidth="1"/>
    <col min="1065" max="1065" width="3.140625" customWidth="1"/>
    <col min="1066" max="1066" width="2.85546875" customWidth="1"/>
    <col min="1067" max="1067" width="1.42578125" customWidth="1"/>
    <col min="1068" max="1073" width="2.85546875" customWidth="1"/>
    <col min="1074" max="1074" width="4.42578125" customWidth="1"/>
    <col min="1281" max="1281" width="2.7109375" customWidth="1"/>
    <col min="1282" max="1282" width="3.85546875" customWidth="1"/>
    <col min="1283" max="1283" width="25.85546875" customWidth="1"/>
    <col min="1284" max="1284" width="16" customWidth="1"/>
    <col min="1285" max="1285" width="3.5703125" customWidth="1"/>
    <col min="1286" max="1286" width="4.7109375" customWidth="1"/>
    <col min="1287" max="1287" width="3.5703125" customWidth="1"/>
    <col min="1288" max="1288" width="3.28515625" customWidth="1"/>
    <col min="1289" max="1289" width="3.7109375" customWidth="1"/>
    <col min="1290" max="1317" width="3.28515625" customWidth="1"/>
    <col min="1318" max="1318" width="3.5703125" customWidth="1"/>
    <col min="1319" max="1319" width="7" customWidth="1"/>
    <col min="1320" max="1320" width="3.5703125" customWidth="1"/>
    <col min="1321" max="1321" width="3.140625" customWidth="1"/>
    <col min="1322" max="1322" width="2.85546875" customWidth="1"/>
    <col min="1323" max="1323" width="1.42578125" customWidth="1"/>
    <col min="1324" max="1329" width="2.85546875" customWidth="1"/>
    <col min="1330" max="1330" width="4.42578125" customWidth="1"/>
    <col min="1537" max="1537" width="2.7109375" customWidth="1"/>
    <col min="1538" max="1538" width="3.85546875" customWidth="1"/>
    <col min="1539" max="1539" width="25.85546875" customWidth="1"/>
    <col min="1540" max="1540" width="16" customWidth="1"/>
    <col min="1541" max="1541" width="3.5703125" customWidth="1"/>
    <col min="1542" max="1542" width="4.7109375" customWidth="1"/>
    <col min="1543" max="1543" width="3.5703125" customWidth="1"/>
    <col min="1544" max="1544" width="3.28515625" customWidth="1"/>
    <col min="1545" max="1545" width="3.7109375" customWidth="1"/>
    <col min="1546" max="1573" width="3.28515625" customWidth="1"/>
    <col min="1574" max="1574" width="3.5703125" customWidth="1"/>
    <col min="1575" max="1575" width="7" customWidth="1"/>
    <col min="1576" max="1576" width="3.5703125" customWidth="1"/>
    <col min="1577" max="1577" width="3.140625" customWidth="1"/>
    <col min="1578" max="1578" width="2.85546875" customWidth="1"/>
    <col min="1579" max="1579" width="1.42578125" customWidth="1"/>
    <col min="1580" max="1585" width="2.85546875" customWidth="1"/>
    <col min="1586" max="1586" width="4.42578125" customWidth="1"/>
    <col min="1793" max="1793" width="2.7109375" customWidth="1"/>
    <col min="1794" max="1794" width="3.85546875" customWidth="1"/>
    <col min="1795" max="1795" width="25.85546875" customWidth="1"/>
    <col min="1796" max="1796" width="16" customWidth="1"/>
    <col min="1797" max="1797" width="3.5703125" customWidth="1"/>
    <col min="1798" max="1798" width="4.7109375" customWidth="1"/>
    <col min="1799" max="1799" width="3.5703125" customWidth="1"/>
    <col min="1800" max="1800" width="3.28515625" customWidth="1"/>
    <col min="1801" max="1801" width="3.7109375" customWidth="1"/>
    <col min="1802" max="1829" width="3.28515625" customWidth="1"/>
    <col min="1830" max="1830" width="3.5703125" customWidth="1"/>
    <col min="1831" max="1831" width="7" customWidth="1"/>
    <col min="1832" max="1832" width="3.5703125" customWidth="1"/>
    <col min="1833" max="1833" width="3.140625" customWidth="1"/>
    <col min="1834" max="1834" width="2.85546875" customWidth="1"/>
    <col min="1835" max="1835" width="1.42578125" customWidth="1"/>
    <col min="1836" max="1841" width="2.85546875" customWidth="1"/>
    <col min="1842" max="1842" width="4.42578125" customWidth="1"/>
    <col min="2049" max="2049" width="2.7109375" customWidth="1"/>
    <col min="2050" max="2050" width="3.85546875" customWidth="1"/>
    <col min="2051" max="2051" width="25.85546875" customWidth="1"/>
    <col min="2052" max="2052" width="16" customWidth="1"/>
    <col min="2053" max="2053" width="3.5703125" customWidth="1"/>
    <col min="2054" max="2054" width="4.7109375" customWidth="1"/>
    <col min="2055" max="2055" width="3.5703125" customWidth="1"/>
    <col min="2056" max="2056" width="3.28515625" customWidth="1"/>
    <col min="2057" max="2057" width="3.7109375" customWidth="1"/>
    <col min="2058" max="2085" width="3.28515625" customWidth="1"/>
    <col min="2086" max="2086" width="3.5703125" customWidth="1"/>
    <col min="2087" max="2087" width="7" customWidth="1"/>
    <col min="2088" max="2088" width="3.5703125" customWidth="1"/>
    <col min="2089" max="2089" width="3.140625" customWidth="1"/>
    <col min="2090" max="2090" width="2.85546875" customWidth="1"/>
    <col min="2091" max="2091" width="1.42578125" customWidth="1"/>
    <col min="2092" max="2097" width="2.85546875" customWidth="1"/>
    <col min="2098" max="2098" width="4.42578125" customWidth="1"/>
    <col min="2305" max="2305" width="2.7109375" customWidth="1"/>
    <col min="2306" max="2306" width="3.85546875" customWidth="1"/>
    <col min="2307" max="2307" width="25.85546875" customWidth="1"/>
    <col min="2308" max="2308" width="16" customWidth="1"/>
    <col min="2309" max="2309" width="3.5703125" customWidth="1"/>
    <col min="2310" max="2310" width="4.7109375" customWidth="1"/>
    <col min="2311" max="2311" width="3.5703125" customWidth="1"/>
    <col min="2312" max="2312" width="3.28515625" customWidth="1"/>
    <col min="2313" max="2313" width="3.7109375" customWidth="1"/>
    <col min="2314" max="2341" width="3.28515625" customWidth="1"/>
    <col min="2342" max="2342" width="3.5703125" customWidth="1"/>
    <col min="2343" max="2343" width="7" customWidth="1"/>
    <col min="2344" max="2344" width="3.5703125" customWidth="1"/>
    <col min="2345" max="2345" width="3.140625" customWidth="1"/>
    <col min="2346" max="2346" width="2.85546875" customWidth="1"/>
    <col min="2347" max="2347" width="1.42578125" customWidth="1"/>
    <col min="2348" max="2353" width="2.85546875" customWidth="1"/>
    <col min="2354" max="2354" width="4.42578125" customWidth="1"/>
    <col min="2561" max="2561" width="2.7109375" customWidth="1"/>
    <col min="2562" max="2562" width="3.85546875" customWidth="1"/>
    <col min="2563" max="2563" width="25.85546875" customWidth="1"/>
    <col min="2564" max="2564" width="16" customWidth="1"/>
    <col min="2565" max="2565" width="3.5703125" customWidth="1"/>
    <col min="2566" max="2566" width="4.7109375" customWidth="1"/>
    <col min="2567" max="2567" width="3.5703125" customWidth="1"/>
    <col min="2568" max="2568" width="3.28515625" customWidth="1"/>
    <col min="2569" max="2569" width="3.7109375" customWidth="1"/>
    <col min="2570" max="2597" width="3.28515625" customWidth="1"/>
    <col min="2598" max="2598" width="3.5703125" customWidth="1"/>
    <col min="2599" max="2599" width="7" customWidth="1"/>
    <col min="2600" max="2600" width="3.5703125" customWidth="1"/>
    <col min="2601" max="2601" width="3.140625" customWidth="1"/>
    <col min="2602" max="2602" width="2.85546875" customWidth="1"/>
    <col min="2603" max="2603" width="1.42578125" customWidth="1"/>
    <col min="2604" max="2609" width="2.85546875" customWidth="1"/>
    <col min="2610" max="2610" width="4.42578125" customWidth="1"/>
    <col min="2817" max="2817" width="2.7109375" customWidth="1"/>
    <col min="2818" max="2818" width="3.85546875" customWidth="1"/>
    <col min="2819" max="2819" width="25.85546875" customWidth="1"/>
    <col min="2820" max="2820" width="16" customWidth="1"/>
    <col min="2821" max="2821" width="3.5703125" customWidth="1"/>
    <col min="2822" max="2822" width="4.7109375" customWidth="1"/>
    <col min="2823" max="2823" width="3.5703125" customWidth="1"/>
    <col min="2824" max="2824" width="3.28515625" customWidth="1"/>
    <col min="2825" max="2825" width="3.7109375" customWidth="1"/>
    <col min="2826" max="2853" width="3.28515625" customWidth="1"/>
    <col min="2854" max="2854" width="3.5703125" customWidth="1"/>
    <col min="2855" max="2855" width="7" customWidth="1"/>
    <col min="2856" max="2856" width="3.5703125" customWidth="1"/>
    <col min="2857" max="2857" width="3.140625" customWidth="1"/>
    <col min="2858" max="2858" width="2.85546875" customWidth="1"/>
    <col min="2859" max="2859" width="1.42578125" customWidth="1"/>
    <col min="2860" max="2865" width="2.85546875" customWidth="1"/>
    <col min="2866" max="2866" width="4.42578125" customWidth="1"/>
    <col min="3073" max="3073" width="2.7109375" customWidth="1"/>
    <col min="3074" max="3074" width="3.85546875" customWidth="1"/>
    <col min="3075" max="3075" width="25.85546875" customWidth="1"/>
    <col min="3076" max="3076" width="16" customWidth="1"/>
    <col min="3077" max="3077" width="3.5703125" customWidth="1"/>
    <col min="3078" max="3078" width="4.7109375" customWidth="1"/>
    <col min="3079" max="3079" width="3.5703125" customWidth="1"/>
    <col min="3080" max="3080" width="3.28515625" customWidth="1"/>
    <col min="3081" max="3081" width="3.7109375" customWidth="1"/>
    <col min="3082" max="3109" width="3.28515625" customWidth="1"/>
    <col min="3110" max="3110" width="3.5703125" customWidth="1"/>
    <col min="3111" max="3111" width="7" customWidth="1"/>
    <col min="3112" max="3112" width="3.5703125" customWidth="1"/>
    <col min="3113" max="3113" width="3.140625" customWidth="1"/>
    <col min="3114" max="3114" width="2.85546875" customWidth="1"/>
    <col min="3115" max="3115" width="1.42578125" customWidth="1"/>
    <col min="3116" max="3121" width="2.85546875" customWidth="1"/>
    <col min="3122" max="3122" width="4.42578125" customWidth="1"/>
    <col min="3329" max="3329" width="2.7109375" customWidth="1"/>
    <col min="3330" max="3330" width="3.85546875" customWidth="1"/>
    <col min="3331" max="3331" width="25.85546875" customWidth="1"/>
    <col min="3332" max="3332" width="16" customWidth="1"/>
    <col min="3333" max="3333" width="3.5703125" customWidth="1"/>
    <col min="3334" max="3334" width="4.7109375" customWidth="1"/>
    <col min="3335" max="3335" width="3.5703125" customWidth="1"/>
    <col min="3336" max="3336" width="3.28515625" customWidth="1"/>
    <col min="3337" max="3337" width="3.7109375" customWidth="1"/>
    <col min="3338" max="3365" width="3.28515625" customWidth="1"/>
    <col min="3366" max="3366" width="3.5703125" customWidth="1"/>
    <col min="3367" max="3367" width="7" customWidth="1"/>
    <col min="3368" max="3368" width="3.5703125" customWidth="1"/>
    <col min="3369" max="3369" width="3.140625" customWidth="1"/>
    <col min="3370" max="3370" width="2.85546875" customWidth="1"/>
    <col min="3371" max="3371" width="1.42578125" customWidth="1"/>
    <col min="3372" max="3377" width="2.85546875" customWidth="1"/>
    <col min="3378" max="3378" width="4.42578125" customWidth="1"/>
    <col min="3585" max="3585" width="2.7109375" customWidth="1"/>
    <col min="3586" max="3586" width="3.85546875" customWidth="1"/>
    <col min="3587" max="3587" width="25.85546875" customWidth="1"/>
    <col min="3588" max="3588" width="16" customWidth="1"/>
    <col min="3589" max="3589" width="3.5703125" customWidth="1"/>
    <col min="3590" max="3590" width="4.7109375" customWidth="1"/>
    <col min="3591" max="3591" width="3.5703125" customWidth="1"/>
    <col min="3592" max="3592" width="3.28515625" customWidth="1"/>
    <col min="3593" max="3593" width="3.7109375" customWidth="1"/>
    <col min="3594" max="3621" width="3.28515625" customWidth="1"/>
    <col min="3622" max="3622" width="3.5703125" customWidth="1"/>
    <col min="3623" max="3623" width="7" customWidth="1"/>
    <col min="3624" max="3624" width="3.5703125" customWidth="1"/>
    <col min="3625" max="3625" width="3.140625" customWidth="1"/>
    <col min="3626" max="3626" width="2.85546875" customWidth="1"/>
    <col min="3627" max="3627" width="1.42578125" customWidth="1"/>
    <col min="3628" max="3633" width="2.85546875" customWidth="1"/>
    <col min="3634" max="3634" width="4.42578125" customWidth="1"/>
    <col min="3841" max="3841" width="2.7109375" customWidth="1"/>
    <col min="3842" max="3842" width="3.85546875" customWidth="1"/>
    <col min="3843" max="3843" width="25.85546875" customWidth="1"/>
    <col min="3844" max="3844" width="16" customWidth="1"/>
    <col min="3845" max="3845" width="3.5703125" customWidth="1"/>
    <col min="3846" max="3846" width="4.7109375" customWidth="1"/>
    <col min="3847" max="3847" width="3.5703125" customWidth="1"/>
    <col min="3848" max="3848" width="3.28515625" customWidth="1"/>
    <col min="3849" max="3849" width="3.7109375" customWidth="1"/>
    <col min="3850" max="3877" width="3.28515625" customWidth="1"/>
    <col min="3878" max="3878" width="3.5703125" customWidth="1"/>
    <col min="3879" max="3879" width="7" customWidth="1"/>
    <col min="3880" max="3880" width="3.5703125" customWidth="1"/>
    <col min="3881" max="3881" width="3.140625" customWidth="1"/>
    <col min="3882" max="3882" width="2.85546875" customWidth="1"/>
    <col min="3883" max="3883" width="1.42578125" customWidth="1"/>
    <col min="3884" max="3889" width="2.85546875" customWidth="1"/>
    <col min="3890" max="3890" width="4.42578125" customWidth="1"/>
    <col min="4097" max="4097" width="2.7109375" customWidth="1"/>
    <col min="4098" max="4098" width="3.85546875" customWidth="1"/>
    <col min="4099" max="4099" width="25.85546875" customWidth="1"/>
    <col min="4100" max="4100" width="16" customWidth="1"/>
    <col min="4101" max="4101" width="3.5703125" customWidth="1"/>
    <col min="4102" max="4102" width="4.7109375" customWidth="1"/>
    <col min="4103" max="4103" width="3.5703125" customWidth="1"/>
    <col min="4104" max="4104" width="3.28515625" customWidth="1"/>
    <col min="4105" max="4105" width="3.7109375" customWidth="1"/>
    <col min="4106" max="4133" width="3.28515625" customWidth="1"/>
    <col min="4134" max="4134" width="3.5703125" customWidth="1"/>
    <col min="4135" max="4135" width="7" customWidth="1"/>
    <col min="4136" max="4136" width="3.5703125" customWidth="1"/>
    <col min="4137" max="4137" width="3.140625" customWidth="1"/>
    <col min="4138" max="4138" width="2.85546875" customWidth="1"/>
    <col min="4139" max="4139" width="1.42578125" customWidth="1"/>
    <col min="4140" max="4145" width="2.85546875" customWidth="1"/>
    <col min="4146" max="4146" width="4.42578125" customWidth="1"/>
    <col min="4353" max="4353" width="2.7109375" customWidth="1"/>
    <col min="4354" max="4354" width="3.85546875" customWidth="1"/>
    <col min="4355" max="4355" width="25.85546875" customWidth="1"/>
    <col min="4356" max="4356" width="16" customWidth="1"/>
    <col min="4357" max="4357" width="3.5703125" customWidth="1"/>
    <col min="4358" max="4358" width="4.7109375" customWidth="1"/>
    <col min="4359" max="4359" width="3.5703125" customWidth="1"/>
    <col min="4360" max="4360" width="3.28515625" customWidth="1"/>
    <col min="4361" max="4361" width="3.7109375" customWidth="1"/>
    <col min="4362" max="4389" width="3.28515625" customWidth="1"/>
    <col min="4390" max="4390" width="3.5703125" customWidth="1"/>
    <col min="4391" max="4391" width="7" customWidth="1"/>
    <col min="4392" max="4392" width="3.5703125" customWidth="1"/>
    <col min="4393" max="4393" width="3.140625" customWidth="1"/>
    <col min="4394" max="4394" width="2.85546875" customWidth="1"/>
    <col min="4395" max="4395" width="1.42578125" customWidth="1"/>
    <col min="4396" max="4401" width="2.85546875" customWidth="1"/>
    <col min="4402" max="4402" width="4.42578125" customWidth="1"/>
    <col min="4609" max="4609" width="2.7109375" customWidth="1"/>
    <col min="4610" max="4610" width="3.85546875" customWidth="1"/>
    <col min="4611" max="4611" width="25.85546875" customWidth="1"/>
    <col min="4612" max="4612" width="16" customWidth="1"/>
    <col min="4613" max="4613" width="3.5703125" customWidth="1"/>
    <col min="4614" max="4614" width="4.7109375" customWidth="1"/>
    <col min="4615" max="4615" width="3.5703125" customWidth="1"/>
    <col min="4616" max="4616" width="3.28515625" customWidth="1"/>
    <col min="4617" max="4617" width="3.7109375" customWidth="1"/>
    <col min="4618" max="4645" width="3.28515625" customWidth="1"/>
    <col min="4646" max="4646" width="3.5703125" customWidth="1"/>
    <col min="4647" max="4647" width="7" customWidth="1"/>
    <col min="4648" max="4648" width="3.5703125" customWidth="1"/>
    <col min="4649" max="4649" width="3.140625" customWidth="1"/>
    <col min="4650" max="4650" width="2.85546875" customWidth="1"/>
    <col min="4651" max="4651" width="1.42578125" customWidth="1"/>
    <col min="4652" max="4657" width="2.85546875" customWidth="1"/>
    <col min="4658" max="4658" width="4.42578125" customWidth="1"/>
    <col min="4865" max="4865" width="2.7109375" customWidth="1"/>
    <col min="4866" max="4866" width="3.85546875" customWidth="1"/>
    <col min="4867" max="4867" width="25.85546875" customWidth="1"/>
    <col min="4868" max="4868" width="16" customWidth="1"/>
    <col min="4869" max="4869" width="3.5703125" customWidth="1"/>
    <col min="4870" max="4870" width="4.7109375" customWidth="1"/>
    <col min="4871" max="4871" width="3.5703125" customWidth="1"/>
    <col min="4872" max="4872" width="3.28515625" customWidth="1"/>
    <col min="4873" max="4873" width="3.7109375" customWidth="1"/>
    <col min="4874" max="4901" width="3.28515625" customWidth="1"/>
    <col min="4902" max="4902" width="3.5703125" customWidth="1"/>
    <col min="4903" max="4903" width="7" customWidth="1"/>
    <col min="4904" max="4904" width="3.5703125" customWidth="1"/>
    <col min="4905" max="4905" width="3.140625" customWidth="1"/>
    <col min="4906" max="4906" width="2.85546875" customWidth="1"/>
    <col min="4907" max="4907" width="1.42578125" customWidth="1"/>
    <col min="4908" max="4913" width="2.85546875" customWidth="1"/>
    <col min="4914" max="4914" width="4.42578125" customWidth="1"/>
    <col min="5121" max="5121" width="2.7109375" customWidth="1"/>
    <col min="5122" max="5122" width="3.85546875" customWidth="1"/>
    <col min="5123" max="5123" width="25.85546875" customWidth="1"/>
    <col min="5124" max="5124" width="16" customWidth="1"/>
    <col min="5125" max="5125" width="3.5703125" customWidth="1"/>
    <col min="5126" max="5126" width="4.7109375" customWidth="1"/>
    <col min="5127" max="5127" width="3.5703125" customWidth="1"/>
    <col min="5128" max="5128" width="3.28515625" customWidth="1"/>
    <col min="5129" max="5129" width="3.7109375" customWidth="1"/>
    <col min="5130" max="5157" width="3.28515625" customWidth="1"/>
    <col min="5158" max="5158" width="3.5703125" customWidth="1"/>
    <col min="5159" max="5159" width="7" customWidth="1"/>
    <col min="5160" max="5160" width="3.5703125" customWidth="1"/>
    <col min="5161" max="5161" width="3.140625" customWidth="1"/>
    <col min="5162" max="5162" width="2.85546875" customWidth="1"/>
    <col min="5163" max="5163" width="1.42578125" customWidth="1"/>
    <col min="5164" max="5169" width="2.85546875" customWidth="1"/>
    <col min="5170" max="5170" width="4.42578125" customWidth="1"/>
    <col min="5377" max="5377" width="2.7109375" customWidth="1"/>
    <col min="5378" max="5378" width="3.85546875" customWidth="1"/>
    <col min="5379" max="5379" width="25.85546875" customWidth="1"/>
    <col min="5380" max="5380" width="16" customWidth="1"/>
    <col min="5381" max="5381" width="3.5703125" customWidth="1"/>
    <col min="5382" max="5382" width="4.7109375" customWidth="1"/>
    <col min="5383" max="5383" width="3.5703125" customWidth="1"/>
    <col min="5384" max="5384" width="3.28515625" customWidth="1"/>
    <col min="5385" max="5385" width="3.7109375" customWidth="1"/>
    <col min="5386" max="5413" width="3.28515625" customWidth="1"/>
    <col min="5414" max="5414" width="3.5703125" customWidth="1"/>
    <col min="5415" max="5415" width="7" customWidth="1"/>
    <col min="5416" max="5416" width="3.5703125" customWidth="1"/>
    <col min="5417" max="5417" width="3.140625" customWidth="1"/>
    <col min="5418" max="5418" width="2.85546875" customWidth="1"/>
    <col min="5419" max="5419" width="1.42578125" customWidth="1"/>
    <col min="5420" max="5425" width="2.85546875" customWidth="1"/>
    <col min="5426" max="5426" width="4.42578125" customWidth="1"/>
    <col min="5633" max="5633" width="2.7109375" customWidth="1"/>
    <col min="5634" max="5634" width="3.85546875" customWidth="1"/>
    <col min="5635" max="5635" width="25.85546875" customWidth="1"/>
    <col min="5636" max="5636" width="16" customWidth="1"/>
    <col min="5637" max="5637" width="3.5703125" customWidth="1"/>
    <col min="5638" max="5638" width="4.7109375" customWidth="1"/>
    <col min="5639" max="5639" width="3.5703125" customWidth="1"/>
    <col min="5640" max="5640" width="3.28515625" customWidth="1"/>
    <col min="5641" max="5641" width="3.7109375" customWidth="1"/>
    <col min="5642" max="5669" width="3.28515625" customWidth="1"/>
    <col min="5670" max="5670" width="3.5703125" customWidth="1"/>
    <col min="5671" max="5671" width="7" customWidth="1"/>
    <col min="5672" max="5672" width="3.5703125" customWidth="1"/>
    <col min="5673" max="5673" width="3.140625" customWidth="1"/>
    <col min="5674" max="5674" width="2.85546875" customWidth="1"/>
    <col min="5675" max="5675" width="1.42578125" customWidth="1"/>
    <col min="5676" max="5681" width="2.85546875" customWidth="1"/>
    <col min="5682" max="5682" width="4.42578125" customWidth="1"/>
    <col min="5889" max="5889" width="2.7109375" customWidth="1"/>
    <col min="5890" max="5890" width="3.85546875" customWidth="1"/>
    <col min="5891" max="5891" width="25.85546875" customWidth="1"/>
    <col min="5892" max="5892" width="16" customWidth="1"/>
    <col min="5893" max="5893" width="3.5703125" customWidth="1"/>
    <col min="5894" max="5894" width="4.7109375" customWidth="1"/>
    <col min="5895" max="5895" width="3.5703125" customWidth="1"/>
    <col min="5896" max="5896" width="3.28515625" customWidth="1"/>
    <col min="5897" max="5897" width="3.7109375" customWidth="1"/>
    <col min="5898" max="5925" width="3.28515625" customWidth="1"/>
    <col min="5926" max="5926" width="3.5703125" customWidth="1"/>
    <col min="5927" max="5927" width="7" customWidth="1"/>
    <col min="5928" max="5928" width="3.5703125" customWidth="1"/>
    <col min="5929" max="5929" width="3.140625" customWidth="1"/>
    <col min="5930" max="5930" width="2.85546875" customWidth="1"/>
    <col min="5931" max="5931" width="1.42578125" customWidth="1"/>
    <col min="5932" max="5937" width="2.85546875" customWidth="1"/>
    <col min="5938" max="5938" width="4.42578125" customWidth="1"/>
    <col min="6145" max="6145" width="2.7109375" customWidth="1"/>
    <col min="6146" max="6146" width="3.85546875" customWidth="1"/>
    <col min="6147" max="6147" width="25.85546875" customWidth="1"/>
    <col min="6148" max="6148" width="16" customWidth="1"/>
    <col min="6149" max="6149" width="3.5703125" customWidth="1"/>
    <col min="6150" max="6150" width="4.7109375" customWidth="1"/>
    <col min="6151" max="6151" width="3.5703125" customWidth="1"/>
    <col min="6152" max="6152" width="3.28515625" customWidth="1"/>
    <col min="6153" max="6153" width="3.7109375" customWidth="1"/>
    <col min="6154" max="6181" width="3.28515625" customWidth="1"/>
    <col min="6182" max="6182" width="3.5703125" customWidth="1"/>
    <col min="6183" max="6183" width="7" customWidth="1"/>
    <col min="6184" max="6184" width="3.5703125" customWidth="1"/>
    <col min="6185" max="6185" width="3.140625" customWidth="1"/>
    <col min="6186" max="6186" width="2.85546875" customWidth="1"/>
    <col min="6187" max="6187" width="1.42578125" customWidth="1"/>
    <col min="6188" max="6193" width="2.85546875" customWidth="1"/>
    <col min="6194" max="6194" width="4.42578125" customWidth="1"/>
    <col min="6401" max="6401" width="2.7109375" customWidth="1"/>
    <col min="6402" max="6402" width="3.85546875" customWidth="1"/>
    <col min="6403" max="6403" width="25.85546875" customWidth="1"/>
    <col min="6404" max="6404" width="16" customWidth="1"/>
    <col min="6405" max="6405" width="3.5703125" customWidth="1"/>
    <col min="6406" max="6406" width="4.7109375" customWidth="1"/>
    <col min="6407" max="6407" width="3.5703125" customWidth="1"/>
    <col min="6408" max="6408" width="3.28515625" customWidth="1"/>
    <col min="6409" max="6409" width="3.7109375" customWidth="1"/>
    <col min="6410" max="6437" width="3.28515625" customWidth="1"/>
    <col min="6438" max="6438" width="3.5703125" customWidth="1"/>
    <col min="6439" max="6439" width="7" customWidth="1"/>
    <col min="6440" max="6440" width="3.5703125" customWidth="1"/>
    <col min="6441" max="6441" width="3.140625" customWidth="1"/>
    <col min="6442" max="6442" width="2.85546875" customWidth="1"/>
    <col min="6443" max="6443" width="1.42578125" customWidth="1"/>
    <col min="6444" max="6449" width="2.85546875" customWidth="1"/>
    <col min="6450" max="6450" width="4.42578125" customWidth="1"/>
    <col min="6657" max="6657" width="2.7109375" customWidth="1"/>
    <col min="6658" max="6658" width="3.85546875" customWidth="1"/>
    <col min="6659" max="6659" width="25.85546875" customWidth="1"/>
    <col min="6660" max="6660" width="16" customWidth="1"/>
    <col min="6661" max="6661" width="3.5703125" customWidth="1"/>
    <col min="6662" max="6662" width="4.7109375" customWidth="1"/>
    <col min="6663" max="6663" width="3.5703125" customWidth="1"/>
    <col min="6664" max="6664" width="3.28515625" customWidth="1"/>
    <col min="6665" max="6665" width="3.7109375" customWidth="1"/>
    <col min="6666" max="6693" width="3.28515625" customWidth="1"/>
    <col min="6694" max="6694" width="3.5703125" customWidth="1"/>
    <col min="6695" max="6695" width="7" customWidth="1"/>
    <col min="6696" max="6696" width="3.5703125" customWidth="1"/>
    <col min="6697" max="6697" width="3.140625" customWidth="1"/>
    <col min="6698" max="6698" width="2.85546875" customWidth="1"/>
    <col min="6699" max="6699" width="1.42578125" customWidth="1"/>
    <col min="6700" max="6705" width="2.85546875" customWidth="1"/>
    <col min="6706" max="6706" width="4.42578125" customWidth="1"/>
    <col min="6913" max="6913" width="2.7109375" customWidth="1"/>
    <col min="6914" max="6914" width="3.85546875" customWidth="1"/>
    <col min="6915" max="6915" width="25.85546875" customWidth="1"/>
    <col min="6916" max="6916" width="16" customWidth="1"/>
    <col min="6917" max="6917" width="3.5703125" customWidth="1"/>
    <col min="6918" max="6918" width="4.7109375" customWidth="1"/>
    <col min="6919" max="6919" width="3.5703125" customWidth="1"/>
    <col min="6920" max="6920" width="3.28515625" customWidth="1"/>
    <col min="6921" max="6921" width="3.7109375" customWidth="1"/>
    <col min="6922" max="6949" width="3.28515625" customWidth="1"/>
    <col min="6950" max="6950" width="3.5703125" customWidth="1"/>
    <col min="6951" max="6951" width="7" customWidth="1"/>
    <col min="6952" max="6952" width="3.5703125" customWidth="1"/>
    <col min="6953" max="6953" width="3.140625" customWidth="1"/>
    <col min="6954" max="6954" width="2.85546875" customWidth="1"/>
    <col min="6955" max="6955" width="1.42578125" customWidth="1"/>
    <col min="6956" max="6961" width="2.85546875" customWidth="1"/>
    <col min="6962" max="6962" width="4.42578125" customWidth="1"/>
    <col min="7169" max="7169" width="2.7109375" customWidth="1"/>
    <col min="7170" max="7170" width="3.85546875" customWidth="1"/>
    <col min="7171" max="7171" width="25.85546875" customWidth="1"/>
    <col min="7172" max="7172" width="16" customWidth="1"/>
    <col min="7173" max="7173" width="3.5703125" customWidth="1"/>
    <col min="7174" max="7174" width="4.7109375" customWidth="1"/>
    <col min="7175" max="7175" width="3.5703125" customWidth="1"/>
    <col min="7176" max="7176" width="3.28515625" customWidth="1"/>
    <col min="7177" max="7177" width="3.7109375" customWidth="1"/>
    <col min="7178" max="7205" width="3.28515625" customWidth="1"/>
    <col min="7206" max="7206" width="3.5703125" customWidth="1"/>
    <col min="7207" max="7207" width="7" customWidth="1"/>
    <col min="7208" max="7208" width="3.5703125" customWidth="1"/>
    <col min="7209" max="7209" width="3.140625" customWidth="1"/>
    <col min="7210" max="7210" width="2.85546875" customWidth="1"/>
    <col min="7211" max="7211" width="1.42578125" customWidth="1"/>
    <col min="7212" max="7217" width="2.85546875" customWidth="1"/>
    <col min="7218" max="7218" width="4.42578125" customWidth="1"/>
    <col min="7425" max="7425" width="2.7109375" customWidth="1"/>
    <col min="7426" max="7426" width="3.85546875" customWidth="1"/>
    <col min="7427" max="7427" width="25.85546875" customWidth="1"/>
    <col min="7428" max="7428" width="16" customWidth="1"/>
    <col min="7429" max="7429" width="3.5703125" customWidth="1"/>
    <col min="7430" max="7430" width="4.7109375" customWidth="1"/>
    <col min="7431" max="7431" width="3.5703125" customWidth="1"/>
    <col min="7432" max="7432" width="3.28515625" customWidth="1"/>
    <col min="7433" max="7433" width="3.7109375" customWidth="1"/>
    <col min="7434" max="7461" width="3.28515625" customWidth="1"/>
    <col min="7462" max="7462" width="3.5703125" customWidth="1"/>
    <col min="7463" max="7463" width="7" customWidth="1"/>
    <col min="7464" max="7464" width="3.5703125" customWidth="1"/>
    <col min="7465" max="7465" width="3.140625" customWidth="1"/>
    <col min="7466" max="7466" width="2.85546875" customWidth="1"/>
    <col min="7467" max="7467" width="1.42578125" customWidth="1"/>
    <col min="7468" max="7473" width="2.85546875" customWidth="1"/>
    <col min="7474" max="7474" width="4.42578125" customWidth="1"/>
    <col min="7681" max="7681" width="2.7109375" customWidth="1"/>
    <col min="7682" max="7682" width="3.85546875" customWidth="1"/>
    <col min="7683" max="7683" width="25.85546875" customWidth="1"/>
    <col min="7684" max="7684" width="16" customWidth="1"/>
    <col min="7685" max="7685" width="3.5703125" customWidth="1"/>
    <col min="7686" max="7686" width="4.7109375" customWidth="1"/>
    <col min="7687" max="7687" width="3.5703125" customWidth="1"/>
    <col min="7688" max="7688" width="3.28515625" customWidth="1"/>
    <col min="7689" max="7689" width="3.7109375" customWidth="1"/>
    <col min="7690" max="7717" width="3.28515625" customWidth="1"/>
    <col min="7718" max="7718" width="3.5703125" customWidth="1"/>
    <col min="7719" max="7719" width="7" customWidth="1"/>
    <col min="7720" max="7720" width="3.5703125" customWidth="1"/>
    <col min="7721" max="7721" width="3.140625" customWidth="1"/>
    <col min="7722" max="7722" width="2.85546875" customWidth="1"/>
    <col min="7723" max="7723" width="1.42578125" customWidth="1"/>
    <col min="7724" max="7729" width="2.85546875" customWidth="1"/>
    <col min="7730" max="7730" width="4.42578125" customWidth="1"/>
    <col min="7937" max="7937" width="2.7109375" customWidth="1"/>
    <col min="7938" max="7938" width="3.85546875" customWidth="1"/>
    <col min="7939" max="7939" width="25.85546875" customWidth="1"/>
    <col min="7940" max="7940" width="16" customWidth="1"/>
    <col min="7941" max="7941" width="3.5703125" customWidth="1"/>
    <col min="7942" max="7942" width="4.7109375" customWidth="1"/>
    <col min="7943" max="7943" width="3.5703125" customWidth="1"/>
    <col min="7944" max="7944" width="3.28515625" customWidth="1"/>
    <col min="7945" max="7945" width="3.7109375" customWidth="1"/>
    <col min="7946" max="7973" width="3.28515625" customWidth="1"/>
    <col min="7974" max="7974" width="3.5703125" customWidth="1"/>
    <col min="7975" max="7975" width="7" customWidth="1"/>
    <col min="7976" max="7976" width="3.5703125" customWidth="1"/>
    <col min="7977" max="7977" width="3.140625" customWidth="1"/>
    <col min="7978" max="7978" width="2.85546875" customWidth="1"/>
    <col min="7979" max="7979" width="1.42578125" customWidth="1"/>
    <col min="7980" max="7985" width="2.85546875" customWidth="1"/>
    <col min="7986" max="7986" width="4.42578125" customWidth="1"/>
    <col min="8193" max="8193" width="2.7109375" customWidth="1"/>
    <col min="8194" max="8194" width="3.85546875" customWidth="1"/>
    <col min="8195" max="8195" width="25.85546875" customWidth="1"/>
    <col min="8196" max="8196" width="16" customWidth="1"/>
    <col min="8197" max="8197" width="3.5703125" customWidth="1"/>
    <col min="8198" max="8198" width="4.7109375" customWidth="1"/>
    <col min="8199" max="8199" width="3.5703125" customWidth="1"/>
    <col min="8200" max="8200" width="3.28515625" customWidth="1"/>
    <col min="8201" max="8201" width="3.7109375" customWidth="1"/>
    <col min="8202" max="8229" width="3.28515625" customWidth="1"/>
    <col min="8230" max="8230" width="3.5703125" customWidth="1"/>
    <col min="8231" max="8231" width="7" customWidth="1"/>
    <col min="8232" max="8232" width="3.5703125" customWidth="1"/>
    <col min="8233" max="8233" width="3.140625" customWidth="1"/>
    <col min="8234" max="8234" width="2.85546875" customWidth="1"/>
    <col min="8235" max="8235" width="1.42578125" customWidth="1"/>
    <col min="8236" max="8241" width="2.85546875" customWidth="1"/>
    <col min="8242" max="8242" width="4.42578125" customWidth="1"/>
    <col min="8449" max="8449" width="2.7109375" customWidth="1"/>
    <col min="8450" max="8450" width="3.85546875" customWidth="1"/>
    <col min="8451" max="8451" width="25.85546875" customWidth="1"/>
    <col min="8452" max="8452" width="16" customWidth="1"/>
    <col min="8453" max="8453" width="3.5703125" customWidth="1"/>
    <col min="8454" max="8454" width="4.7109375" customWidth="1"/>
    <col min="8455" max="8455" width="3.5703125" customWidth="1"/>
    <col min="8456" max="8456" width="3.28515625" customWidth="1"/>
    <col min="8457" max="8457" width="3.7109375" customWidth="1"/>
    <col min="8458" max="8485" width="3.28515625" customWidth="1"/>
    <col min="8486" max="8486" width="3.5703125" customWidth="1"/>
    <col min="8487" max="8487" width="7" customWidth="1"/>
    <col min="8488" max="8488" width="3.5703125" customWidth="1"/>
    <col min="8489" max="8489" width="3.140625" customWidth="1"/>
    <col min="8490" max="8490" width="2.85546875" customWidth="1"/>
    <col min="8491" max="8491" width="1.42578125" customWidth="1"/>
    <col min="8492" max="8497" width="2.85546875" customWidth="1"/>
    <col min="8498" max="8498" width="4.42578125" customWidth="1"/>
    <col min="8705" max="8705" width="2.7109375" customWidth="1"/>
    <col min="8706" max="8706" width="3.85546875" customWidth="1"/>
    <col min="8707" max="8707" width="25.85546875" customWidth="1"/>
    <col min="8708" max="8708" width="16" customWidth="1"/>
    <col min="8709" max="8709" width="3.5703125" customWidth="1"/>
    <col min="8710" max="8710" width="4.7109375" customWidth="1"/>
    <col min="8711" max="8711" width="3.5703125" customWidth="1"/>
    <col min="8712" max="8712" width="3.28515625" customWidth="1"/>
    <col min="8713" max="8713" width="3.7109375" customWidth="1"/>
    <col min="8714" max="8741" width="3.28515625" customWidth="1"/>
    <col min="8742" max="8742" width="3.5703125" customWidth="1"/>
    <col min="8743" max="8743" width="7" customWidth="1"/>
    <col min="8744" max="8744" width="3.5703125" customWidth="1"/>
    <col min="8745" max="8745" width="3.140625" customWidth="1"/>
    <col min="8746" max="8746" width="2.85546875" customWidth="1"/>
    <col min="8747" max="8747" width="1.42578125" customWidth="1"/>
    <col min="8748" max="8753" width="2.85546875" customWidth="1"/>
    <col min="8754" max="8754" width="4.42578125" customWidth="1"/>
    <col min="8961" max="8961" width="2.7109375" customWidth="1"/>
    <col min="8962" max="8962" width="3.85546875" customWidth="1"/>
    <col min="8963" max="8963" width="25.85546875" customWidth="1"/>
    <col min="8964" max="8964" width="16" customWidth="1"/>
    <col min="8965" max="8965" width="3.5703125" customWidth="1"/>
    <col min="8966" max="8966" width="4.7109375" customWidth="1"/>
    <col min="8967" max="8967" width="3.5703125" customWidth="1"/>
    <col min="8968" max="8968" width="3.28515625" customWidth="1"/>
    <col min="8969" max="8969" width="3.7109375" customWidth="1"/>
    <col min="8970" max="8997" width="3.28515625" customWidth="1"/>
    <col min="8998" max="8998" width="3.5703125" customWidth="1"/>
    <col min="8999" max="8999" width="7" customWidth="1"/>
    <col min="9000" max="9000" width="3.5703125" customWidth="1"/>
    <col min="9001" max="9001" width="3.140625" customWidth="1"/>
    <col min="9002" max="9002" width="2.85546875" customWidth="1"/>
    <col min="9003" max="9003" width="1.42578125" customWidth="1"/>
    <col min="9004" max="9009" width="2.85546875" customWidth="1"/>
    <col min="9010" max="9010" width="4.42578125" customWidth="1"/>
    <col min="9217" max="9217" width="2.7109375" customWidth="1"/>
    <col min="9218" max="9218" width="3.85546875" customWidth="1"/>
    <col min="9219" max="9219" width="25.85546875" customWidth="1"/>
    <col min="9220" max="9220" width="16" customWidth="1"/>
    <col min="9221" max="9221" width="3.5703125" customWidth="1"/>
    <col min="9222" max="9222" width="4.7109375" customWidth="1"/>
    <col min="9223" max="9223" width="3.5703125" customWidth="1"/>
    <col min="9224" max="9224" width="3.28515625" customWidth="1"/>
    <col min="9225" max="9225" width="3.7109375" customWidth="1"/>
    <col min="9226" max="9253" width="3.28515625" customWidth="1"/>
    <col min="9254" max="9254" width="3.5703125" customWidth="1"/>
    <col min="9255" max="9255" width="7" customWidth="1"/>
    <col min="9256" max="9256" width="3.5703125" customWidth="1"/>
    <col min="9257" max="9257" width="3.140625" customWidth="1"/>
    <col min="9258" max="9258" width="2.85546875" customWidth="1"/>
    <col min="9259" max="9259" width="1.42578125" customWidth="1"/>
    <col min="9260" max="9265" width="2.85546875" customWidth="1"/>
    <col min="9266" max="9266" width="4.42578125" customWidth="1"/>
    <col min="9473" max="9473" width="2.7109375" customWidth="1"/>
    <col min="9474" max="9474" width="3.85546875" customWidth="1"/>
    <col min="9475" max="9475" width="25.85546875" customWidth="1"/>
    <col min="9476" max="9476" width="16" customWidth="1"/>
    <col min="9477" max="9477" width="3.5703125" customWidth="1"/>
    <col min="9478" max="9478" width="4.7109375" customWidth="1"/>
    <col min="9479" max="9479" width="3.5703125" customWidth="1"/>
    <col min="9480" max="9480" width="3.28515625" customWidth="1"/>
    <col min="9481" max="9481" width="3.7109375" customWidth="1"/>
    <col min="9482" max="9509" width="3.28515625" customWidth="1"/>
    <col min="9510" max="9510" width="3.5703125" customWidth="1"/>
    <col min="9511" max="9511" width="7" customWidth="1"/>
    <col min="9512" max="9512" width="3.5703125" customWidth="1"/>
    <col min="9513" max="9513" width="3.140625" customWidth="1"/>
    <col min="9514" max="9514" width="2.85546875" customWidth="1"/>
    <col min="9515" max="9515" width="1.42578125" customWidth="1"/>
    <col min="9516" max="9521" width="2.85546875" customWidth="1"/>
    <col min="9522" max="9522" width="4.42578125" customWidth="1"/>
    <col min="9729" max="9729" width="2.7109375" customWidth="1"/>
    <col min="9730" max="9730" width="3.85546875" customWidth="1"/>
    <col min="9731" max="9731" width="25.85546875" customWidth="1"/>
    <col min="9732" max="9732" width="16" customWidth="1"/>
    <col min="9733" max="9733" width="3.5703125" customWidth="1"/>
    <col min="9734" max="9734" width="4.7109375" customWidth="1"/>
    <col min="9735" max="9735" width="3.5703125" customWidth="1"/>
    <col min="9736" max="9736" width="3.28515625" customWidth="1"/>
    <col min="9737" max="9737" width="3.7109375" customWidth="1"/>
    <col min="9738" max="9765" width="3.28515625" customWidth="1"/>
    <col min="9766" max="9766" width="3.5703125" customWidth="1"/>
    <col min="9767" max="9767" width="7" customWidth="1"/>
    <col min="9768" max="9768" width="3.5703125" customWidth="1"/>
    <col min="9769" max="9769" width="3.140625" customWidth="1"/>
    <col min="9770" max="9770" width="2.85546875" customWidth="1"/>
    <col min="9771" max="9771" width="1.42578125" customWidth="1"/>
    <col min="9772" max="9777" width="2.85546875" customWidth="1"/>
    <col min="9778" max="9778" width="4.42578125" customWidth="1"/>
    <col min="9985" max="9985" width="2.7109375" customWidth="1"/>
    <col min="9986" max="9986" width="3.85546875" customWidth="1"/>
    <col min="9987" max="9987" width="25.85546875" customWidth="1"/>
    <col min="9988" max="9988" width="16" customWidth="1"/>
    <col min="9989" max="9989" width="3.5703125" customWidth="1"/>
    <col min="9990" max="9990" width="4.7109375" customWidth="1"/>
    <col min="9991" max="9991" width="3.5703125" customWidth="1"/>
    <col min="9992" max="9992" width="3.28515625" customWidth="1"/>
    <col min="9993" max="9993" width="3.7109375" customWidth="1"/>
    <col min="9994" max="10021" width="3.28515625" customWidth="1"/>
    <col min="10022" max="10022" width="3.5703125" customWidth="1"/>
    <col min="10023" max="10023" width="7" customWidth="1"/>
    <col min="10024" max="10024" width="3.5703125" customWidth="1"/>
    <col min="10025" max="10025" width="3.140625" customWidth="1"/>
    <col min="10026" max="10026" width="2.85546875" customWidth="1"/>
    <col min="10027" max="10027" width="1.42578125" customWidth="1"/>
    <col min="10028" max="10033" width="2.85546875" customWidth="1"/>
    <col min="10034" max="10034" width="4.42578125" customWidth="1"/>
    <col min="10241" max="10241" width="2.7109375" customWidth="1"/>
    <col min="10242" max="10242" width="3.85546875" customWidth="1"/>
    <col min="10243" max="10243" width="25.85546875" customWidth="1"/>
    <col min="10244" max="10244" width="16" customWidth="1"/>
    <col min="10245" max="10245" width="3.5703125" customWidth="1"/>
    <col min="10246" max="10246" width="4.7109375" customWidth="1"/>
    <col min="10247" max="10247" width="3.5703125" customWidth="1"/>
    <col min="10248" max="10248" width="3.28515625" customWidth="1"/>
    <col min="10249" max="10249" width="3.7109375" customWidth="1"/>
    <col min="10250" max="10277" width="3.28515625" customWidth="1"/>
    <col min="10278" max="10278" width="3.5703125" customWidth="1"/>
    <col min="10279" max="10279" width="7" customWidth="1"/>
    <col min="10280" max="10280" width="3.5703125" customWidth="1"/>
    <col min="10281" max="10281" width="3.140625" customWidth="1"/>
    <col min="10282" max="10282" width="2.85546875" customWidth="1"/>
    <col min="10283" max="10283" width="1.42578125" customWidth="1"/>
    <col min="10284" max="10289" width="2.85546875" customWidth="1"/>
    <col min="10290" max="10290" width="4.42578125" customWidth="1"/>
    <col min="10497" max="10497" width="2.7109375" customWidth="1"/>
    <col min="10498" max="10498" width="3.85546875" customWidth="1"/>
    <col min="10499" max="10499" width="25.85546875" customWidth="1"/>
    <col min="10500" max="10500" width="16" customWidth="1"/>
    <col min="10501" max="10501" width="3.5703125" customWidth="1"/>
    <col min="10502" max="10502" width="4.7109375" customWidth="1"/>
    <col min="10503" max="10503" width="3.5703125" customWidth="1"/>
    <col min="10504" max="10504" width="3.28515625" customWidth="1"/>
    <col min="10505" max="10505" width="3.7109375" customWidth="1"/>
    <col min="10506" max="10533" width="3.28515625" customWidth="1"/>
    <col min="10534" max="10534" width="3.5703125" customWidth="1"/>
    <col min="10535" max="10535" width="7" customWidth="1"/>
    <col min="10536" max="10536" width="3.5703125" customWidth="1"/>
    <col min="10537" max="10537" width="3.140625" customWidth="1"/>
    <col min="10538" max="10538" width="2.85546875" customWidth="1"/>
    <col min="10539" max="10539" width="1.42578125" customWidth="1"/>
    <col min="10540" max="10545" width="2.85546875" customWidth="1"/>
    <col min="10546" max="10546" width="4.42578125" customWidth="1"/>
    <col min="10753" max="10753" width="2.7109375" customWidth="1"/>
    <col min="10754" max="10754" width="3.85546875" customWidth="1"/>
    <col min="10755" max="10755" width="25.85546875" customWidth="1"/>
    <col min="10756" max="10756" width="16" customWidth="1"/>
    <col min="10757" max="10757" width="3.5703125" customWidth="1"/>
    <col min="10758" max="10758" width="4.7109375" customWidth="1"/>
    <col min="10759" max="10759" width="3.5703125" customWidth="1"/>
    <col min="10760" max="10760" width="3.28515625" customWidth="1"/>
    <col min="10761" max="10761" width="3.7109375" customWidth="1"/>
    <col min="10762" max="10789" width="3.28515625" customWidth="1"/>
    <col min="10790" max="10790" width="3.5703125" customWidth="1"/>
    <col min="10791" max="10791" width="7" customWidth="1"/>
    <col min="10792" max="10792" width="3.5703125" customWidth="1"/>
    <col min="10793" max="10793" width="3.140625" customWidth="1"/>
    <col min="10794" max="10794" width="2.85546875" customWidth="1"/>
    <col min="10795" max="10795" width="1.42578125" customWidth="1"/>
    <col min="10796" max="10801" width="2.85546875" customWidth="1"/>
    <col min="10802" max="10802" width="4.42578125" customWidth="1"/>
    <col min="11009" max="11009" width="2.7109375" customWidth="1"/>
    <col min="11010" max="11010" width="3.85546875" customWidth="1"/>
    <col min="11011" max="11011" width="25.85546875" customWidth="1"/>
    <col min="11012" max="11012" width="16" customWidth="1"/>
    <col min="11013" max="11013" width="3.5703125" customWidth="1"/>
    <col min="11014" max="11014" width="4.7109375" customWidth="1"/>
    <col min="11015" max="11015" width="3.5703125" customWidth="1"/>
    <col min="11016" max="11016" width="3.28515625" customWidth="1"/>
    <col min="11017" max="11017" width="3.7109375" customWidth="1"/>
    <col min="11018" max="11045" width="3.28515625" customWidth="1"/>
    <col min="11046" max="11046" width="3.5703125" customWidth="1"/>
    <col min="11047" max="11047" width="7" customWidth="1"/>
    <col min="11048" max="11048" width="3.5703125" customWidth="1"/>
    <col min="11049" max="11049" width="3.140625" customWidth="1"/>
    <col min="11050" max="11050" width="2.85546875" customWidth="1"/>
    <col min="11051" max="11051" width="1.42578125" customWidth="1"/>
    <col min="11052" max="11057" width="2.85546875" customWidth="1"/>
    <col min="11058" max="11058" width="4.42578125" customWidth="1"/>
    <col min="11265" max="11265" width="2.7109375" customWidth="1"/>
    <col min="11266" max="11266" width="3.85546875" customWidth="1"/>
    <col min="11267" max="11267" width="25.85546875" customWidth="1"/>
    <col min="11268" max="11268" width="16" customWidth="1"/>
    <col min="11269" max="11269" width="3.5703125" customWidth="1"/>
    <col min="11270" max="11270" width="4.7109375" customWidth="1"/>
    <col min="11271" max="11271" width="3.5703125" customWidth="1"/>
    <col min="11272" max="11272" width="3.28515625" customWidth="1"/>
    <col min="11273" max="11273" width="3.7109375" customWidth="1"/>
    <col min="11274" max="11301" width="3.28515625" customWidth="1"/>
    <col min="11302" max="11302" width="3.5703125" customWidth="1"/>
    <col min="11303" max="11303" width="7" customWidth="1"/>
    <col min="11304" max="11304" width="3.5703125" customWidth="1"/>
    <col min="11305" max="11305" width="3.140625" customWidth="1"/>
    <col min="11306" max="11306" width="2.85546875" customWidth="1"/>
    <col min="11307" max="11307" width="1.42578125" customWidth="1"/>
    <col min="11308" max="11313" width="2.85546875" customWidth="1"/>
    <col min="11314" max="11314" width="4.42578125" customWidth="1"/>
    <col min="11521" max="11521" width="2.7109375" customWidth="1"/>
    <col min="11522" max="11522" width="3.85546875" customWidth="1"/>
    <col min="11523" max="11523" width="25.85546875" customWidth="1"/>
    <col min="11524" max="11524" width="16" customWidth="1"/>
    <col min="11525" max="11525" width="3.5703125" customWidth="1"/>
    <col min="11526" max="11526" width="4.7109375" customWidth="1"/>
    <col min="11527" max="11527" width="3.5703125" customWidth="1"/>
    <col min="11528" max="11528" width="3.28515625" customWidth="1"/>
    <col min="11529" max="11529" width="3.7109375" customWidth="1"/>
    <col min="11530" max="11557" width="3.28515625" customWidth="1"/>
    <col min="11558" max="11558" width="3.5703125" customWidth="1"/>
    <col min="11559" max="11559" width="7" customWidth="1"/>
    <col min="11560" max="11560" width="3.5703125" customWidth="1"/>
    <col min="11561" max="11561" width="3.140625" customWidth="1"/>
    <col min="11562" max="11562" width="2.85546875" customWidth="1"/>
    <col min="11563" max="11563" width="1.42578125" customWidth="1"/>
    <col min="11564" max="11569" width="2.85546875" customWidth="1"/>
    <col min="11570" max="11570" width="4.42578125" customWidth="1"/>
    <col min="11777" max="11777" width="2.7109375" customWidth="1"/>
    <col min="11778" max="11778" width="3.85546875" customWidth="1"/>
    <col min="11779" max="11779" width="25.85546875" customWidth="1"/>
    <col min="11780" max="11780" width="16" customWidth="1"/>
    <col min="11781" max="11781" width="3.5703125" customWidth="1"/>
    <col min="11782" max="11782" width="4.7109375" customWidth="1"/>
    <col min="11783" max="11783" width="3.5703125" customWidth="1"/>
    <col min="11784" max="11784" width="3.28515625" customWidth="1"/>
    <col min="11785" max="11785" width="3.7109375" customWidth="1"/>
    <col min="11786" max="11813" width="3.28515625" customWidth="1"/>
    <col min="11814" max="11814" width="3.5703125" customWidth="1"/>
    <col min="11815" max="11815" width="7" customWidth="1"/>
    <col min="11816" max="11816" width="3.5703125" customWidth="1"/>
    <col min="11817" max="11817" width="3.140625" customWidth="1"/>
    <col min="11818" max="11818" width="2.85546875" customWidth="1"/>
    <col min="11819" max="11819" width="1.42578125" customWidth="1"/>
    <col min="11820" max="11825" width="2.85546875" customWidth="1"/>
    <col min="11826" max="11826" width="4.42578125" customWidth="1"/>
    <col min="12033" max="12033" width="2.7109375" customWidth="1"/>
    <col min="12034" max="12034" width="3.85546875" customWidth="1"/>
    <col min="12035" max="12035" width="25.85546875" customWidth="1"/>
    <col min="12036" max="12036" width="16" customWidth="1"/>
    <col min="12037" max="12037" width="3.5703125" customWidth="1"/>
    <col min="12038" max="12038" width="4.7109375" customWidth="1"/>
    <col min="12039" max="12039" width="3.5703125" customWidth="1"/>
    <col min="12040" max="12040" width="3.28515625" customWidth="1"/>
    <col min="12041" max="12041" width="3.7109375" customWidth="1"/>
    <col min="12042" max="12069" width="3.28515625" customWidth="1"/>
    <col min="12070" max="12070" width="3.5703125" customWidth="1"/>
    <col min="12071" max="12071" width="7" customWidth="1"/>
    <col min="12072" max="12072" width="3.5703125" customWidth="1"/>
    <col min="12073" max="12073" width="3.140625" customWidth="1"/>
    <col min="12074" max="12074" width="2.85546875" customWidth="1"/>
    <col min="12075" max="12075" width="1.42578125" customWidth="1"/>
    <col min="12076" max="12081" width="2.85546875" customWidth="1"/>
    <col min="12082" max="12082" width="4.42578125" customWidth="1"/>
    <col min="12289" max="12289" width="2.7109375" customWidth="1"/>
    <col min="12290" max="12290" width="3.85546875" customWidth="1"/>
    <col min="12291" max="12291" width="25.85546875" customWidth="1"/>
    <col min="12292" max="12292" width="16" customWidth="1"/>
    <col min="12293" max="12293" width="3.5703125" customWidth="1"/>
    <col min="12294" max="12294" width="4.7109375" customWidth="1"/>
    <col min="12295" max="12295" width="3.5703125" customWidth="1"/>
    <col min="12296" max="12296" width="3.28515625" customWidth="1"/>
    <col min="12297" max="12297" width="3.7109375" customWidth="1"/>
    <col min="12298" max="12325" width="3.28515625" customWidth="1"/>
    <col min="12326" max="12326" width="3.5703125" customWidth="1"/>
    <col min="12327" max="12327" width="7" customWidth="1"/>
    <col min="12328" max="12328" width="3.5703125" customWidth="1"/>
    <col min="12329" max="12329" width="3.140625" customWidth="1"/>
    <col min="12330" max="12330" width="2.85546875" customWidth="1"/>
    <col min="12331" max="12331" width="1.42578125" customWidth="1"/>
    <col min="12332" max="12337" width="2.85546875" customWidth="1"/>
    <col min="12338" max="12338" width="4.42578125" customWidth="1"/>
    <col min="12545" max="12545" width="2.7109375" customWidth="1"/>
    <col min="12546" max="12546" width="3.85546875" customWidth="1"/>
    <col min="12547" max="12547" width="25.85546875" customWidth="1"/>
    <col min="12548" max="12548" width="16" customWidth="1"/>
    <col min="12549" max="12549" width="3.5703125" customWidth="1"/>
    <col min="12550" max="12550" width="4.7109375" customWidth="1"/>
    <col min="12551" max="12551" width="3.5703125" customWidth="1"/>
    <col min="12552" max="12552" width="3.28515625" customWidth="1"/>
    <col min="12553" max="12553" width="3.7109375" customWidth="1"/>
    <col min="12554" max="12581" width="3.28515625" customWidth="1"/>
    <col min="12582" max="12582" width="3.5703125" customWidth="1"/>
    <col min="12583" max="12583" width="7" customWidth="1"/>
    <col min="12584" max="12584" width="3.5703125" customWidth="1"/>
    <col min="12585" max="12585" width="3.140625" customWidth="1"/>
    <col min="12586" max="12586" width="2.85546875" customWidth="1"/>
    <col min="12587" max="12587" width="1.42578125" customWidth="1"/>
    <col min="12588" max="12593" width="2.85546875" customWidth="1"/>
    <col min="12594" max="12594" width="4.42578125" customWidth="1"/>
    <col min="12801" max="12801" width="2.7109375" customWidth="1"/>
    <col min="12802" max="12802" width="3.85546875" customWidth="1"/>
    <col min="12803" max="12803" width="25.85546875" customWidth="1"/>
    <col min="12804" max="12804" width="16" customWidth="1"/>
    <col min="12805" max="12805" width="3.5703125" customWidth="1"/>
    <col min="12806" max="12806" width="4.7109375" customWidth="1"/>
    <col min="12807" max="12807" width="3.5703125" customWidth="1"/>
    <col min="12808" max="12808" width="3.28515625" customWidth="1"/>
    <col min="12809" max="12809" width="3.7109375" customWidth="1"/>
    <col min="12810" max="12837" width="3.28515625" customWidth="1"/>
    <col min="12838" max="12838" width="3.5703125" customWidth="1"/>
    <col min="12839" max="12839" width="7" customWidth="1"/>
    <col min="12840" max="12840" width="3.5703125" customWidth="1"/>
    <col min="12841" max="12841" width="3.140625" customWidth="1"/>
    <col min="12842" max="12842" width="2.85546875" customWidth="1"/>
    <col min="12843" max="12843" width="1.42578125" customWidth="1"/>
    <col min="12844" max="12849" width="2.85546875" customWidth="1"/>
    <col min="12850" max="12850" width="4.42578125" customWidth="1"/>
    <col min="13057" max="13057" width="2.7109375" customWidth="1"/>
    <col min="13058" max="13058" width="3.85546875" customWidth="1"/>
    <col min="13059" max="13059" width="25.85546875" customWidth="1"/>
    <col min="13060" max="13060" width="16" customWidth="1"/>
    <col min="13061" max="13061" width="3.5703125" customWidth="1"/>
    <col min="13062" max="13062" width="4.7109375" customWidth="1"/>
    <col min="13063" max="13063" width="3.5703125" customWidth="1"/>
    <col min="13064" max="13064" width="3.28515625" customWidth="1"/>
    <col min="13065" max="13065" width="3.7109375" customWidth="1"/>
    <col min="13066" max="13093" width="3.28515625" customWidth="1"/>
    <col min="13094" max="13094" width="3.5703125" customWidth="1"/>
    <col min="13095" max="13095" width="7" customWidth="1"/>
    <col min="13096" max="13096" width="3.5703125" customWidth="1"/>
    <col min="13097" max="13097" width="3.140625" customWidth="1"/>
    <col min="13098" max="13098" width="2.85546875" customWidth="1"/>
    <col min="13099" max="13099" width="1.42578125" customWidth="1"/>
    <col min="13100" max="13105" width="2.85546875" customWidth="1"/>
    <col min="13106" max="13106" width="4.42578125" customWidth="1"/>
    <col min="13313" max="13313" width="2.7109375" customWidth="1"/>
    <col min="13314" max="13314" width="3.85546875" customWidth="1"/>
    <col min="13315" max="13315" width="25.85546875" customWidth="1"/>
    <col min="13316" max="13316" width="16" customWidth="1"/>
    <col min="13317" max="13317" width="3.5703125" customWidth="1"/>
    <col min="13318" max="13318" width="4.7109375" customWidth="1"/>
    <col min="13319" max="13319" width="3.5703125" customWidth="1"/>
    <col min="13320" max="13320" width="3.28515625" customWidth="1"/>
    <col min="13321" max="13321" width="3.7109375" customWidth="1"/>
    <col min="13322" max="13349" width="3.28515625" customWidth="1"/>
    <col min="13350" max="13350" width="3.5703125" customWidth="1"/>
    <col min="13351" max="13351" width="7" customWidth="1"/>
    <col min="13352" max="13352" width="3.5703125" customWidth="1"/>
    <col min="13353" max="13353" width="3.140625" customWidth="1"/>
    <col min="13354" max="13354" width="2.85546875" customWidth="1"/>
    <col min="13355" max="13355" width="1.42578125" customWidth="1"/>
    <col min="13356" max="13361" width="2.85546875" customWidth="1"/>
    <col min="13362" max="13362" width="4.42578125" customWidth="1"/>
    <col min="13569" max="13569" width="2.7109375" customWidth="1"/>
    <col min="13570" max="13570" width="3.85546875" customWidth="1"/>
    <col min="13571" max="13571" width="25.85546875" customWidth="1"/>
    <col min="13572" max="13572" width="16" customWidth="1"/>
    <col min="13573" max="13573" width="3.5703125" customWidth="1"/>
    <col min="13574" max="13574" width="4.7109375" customWidth="1"/>
    <col min="13575" max="13575" width="3.5703125" customWidth="1"/>
    <col min="13576" max="13576" width="3.28515625" customWidth="1"/>
    <col min="13577" max="13577" width="3.7109375" customWidth="1"/>
    <col min="13578" max="13605" width="3.28515625" customWidth="1"/>
    <col min="13606" max="13606" width="3.5703125" customWidth="1"/>
    <col min="13607" max="13607" width="7" customWidth="1"/>
    <col min="13608" max="13608" width="3.5703125" customWidth="1"/>
    <col min="13609" max="13609" width="3.140625" customWidth="1"/>
    <col min="13610" max="13610" width="2.85546875" customWidth="1"/>
    <col min="13611" max="13611" width="1.42578125" customWidth="1"/>
    <col min="13612" max="13617" width="2.85546875" customWidth="1"/>
    <col min="13618" max="13618" width="4.42578125" customWidth="1"/>
    <col min="13825" max="13825" width="2.7109375" customWidth="1"/>
    <col min="13826" max="13826" width="3.85546875" customWidth="1"/>
    <col min="13827" max="13827" width="25.85546875" customWidth="1"/>
    <col min="13828" max="13828" width="16" customWidth="1"/>
    <col min="13829" max="13829" width="3.5703125" customWidth="1"/>
    <col min="13830" max="13830" width="4.7109375" customWidth="1"/>
    <col min="13831" max="13831" width="3.5703125" customWidth="1"/>
    <col min="13832" max="13832" width="3.28515625" customWidth="1"/>
    <col min="13833" max="13833" width="3.7109375" customWidth="1"/>
    <col min="13834" max="13861" width="3.28515625" customWidth="1"/>
    <col min="13862" max="13862" width="3.5703125" customWidth="1"/>
    <col min="13863" max="13863" width="7" customWidth="1"/>
    <col min="13864" max="13864" width="3.5703125" customWidth="1"/>
    <col min="13865" max="13865" width="3.140625" customWidth="1"/>
    <col min="13866" max="13866" width="2.85546875" customWidth="1"/>
    <col min="13867" max="13867" width="1.42578125" customWidth="1"/>
    <col min="13868" max="13873" width="2.85546875" customWidth="1"/>
    <col min="13874" max="13874" width="4.42578125" customWidth="1"/>
    <col min="14081" max="14081" width="2.7109375" customWidth="1"/>
    <col min="14082" max="14082" width="3.85546875" customWidth="1"/>
    <col min="14083" max="14083" width="25.85546875" customWidth="1"/>
    <col min="14084" max="14084" width="16" customWidth="1"/>
    <col min="14085" max="14085" width="3.5703125" customWidth="1"/>
    <col min="14086" max="14086" width="4.7109375" customWidth="1"/>
    <col min="14087" max="14087" width="3.5703125" customWidth="1"/>
    <col min="14088" max="14088" width="3.28515625" customWidth="1"/>
    <col min="14089" max="14089" width="3.7109375" customWidth="1"/>
    <col min="14090" max="14117" width="3.28515625" customWidth="1"/>
    <col min="14118" max="14118" width="3.5703125" customWidth="1"/>
    <col min="14119" max="14119" width="7" customWidth="1"/>
    <col min="14120" max="14120" width="3.5703125" customWidth="1"/>
    <col min="14121" max="14121" width="3.140625" customWidth="1"/>
    <col min="14122" max="14122" width="2.85546875" customWidth="1"/>
    <col min="14123" max="14123" width="1.42578125" customWidth="1"/>
    <col min="14124" max="14129" width="2.85546875" customWidth="1"/>
    <col min="14130" max="14130" width="4.42578125" customWidth="1"/>
    <col min="14337" max="14337" width="2.7109375" customWidth="1"/>
    <col min="14338" max="14338" width="3.85546875" customWidth="1"/>
    <col min="14339" max="14339" width="25.85546875" customWidth="1"/>
    <col min="14340" max="14340" width="16" customWidth="1"/>
    <col min="14341" max="14341" width="3.5703125" customWidth="1"/>
    <col min="14342" max="14342" width="4.7109375" customWidth="1"/>
    <col min="14343" max="14343" width="3.5703125" customWidth="1"/>
    <col min="14344" max="14344" width="3.28515625" customWidth="1"/>
    <col min="14345" max="14345" width="3.7109375" customWidth="1"/>
    <col min="14346" max="14373" width="3.28515625" customWidth="1"/>
    <col min="14374" max="14374" width="3.5703125" customWidth="1"/>
    <col min="14375" max="14375" width="7" customWidth="1"/>
    <col min="14376" max="14376" width="3.5703125" customWidth="1"/>
    <col min="14377" max="14377" width="3.140625" customWidth="1"/>
    <col min="14378" max="14378" width="2.85546875" customWidth="1"/>
    <col min="14379" max="14379" width="1.42578125" customWidth="1"/>
    <col min="14380" max="14385" width="2.85546875" customWidth="1"/>
    <col min="14386" max="14386" width="4.42578125" customWidth="1"/>
    <col min="14593" max="14593" width="2.7109375" customWidth="1"/>
    <col min="14594" max="14594" width="3.85546875" customWidth="1"/>
    <col min="14595" max="14595" width="25.85546875" customWidth="1"/>
    <col min="14596" max="14596" width="16" customWidth="1"/>
    <col min="14597" max="14597" width="3.5703125" customWidth="1"/>
    <col min="14598" max="14598" width="4.7109375" customWidth="1"/>
    <col min="14599" max="14599" width="3.5703125" customWidth="1"/>
    <col min="14600" max="14600" width="3.28515625" customWidth="1"/>
    <col min="14601" max="14601" width="3.7109375" customWidth="1"/>
    <col min="14602" max="14629" width="3.28515625" customWidth="1"/>
    <col min="14630" max="14630" width="3.5703125" customWidth="1"/>
    <col min="14631" max="14631" width="7" customWidth="1"/>
    <col min="14632" max="14632" width="3.5703125" customWidth="1"/>
    <col min="14633" max="14633" width="3.140625" customWidth="1"/>
    <col min="14634" max="14634" width="2.85546875" customWidth="1"/>
    <col min="14635" max="14635" width="1.42578125" customWidth="1"/>
    <col min="14636" max="14641" width="2.85546875" customWidth="1"/>
    <col min="14642" max="14642" width="4.42578125" customWidth="1"/>
    <col min="14849" max="14849" width="2.7109375" customWidth="1"/>
    <col min="14850" max="14850" width="3.85546875" customWidth="1"/>
    <col min="14851" max="14851" width="25.85546875" customWidth="1"/>
    <col min="14852" max="14852" width="16" customWidth="1"/>
    <col min="14853" max="14853" width="3.5703125" customWidth="1"/>
    <col min="14854" max="14854" width="4.7109375" customWidth="1"/>
    <col min="14855" max="14855" width="3.5703125" customWidth="1"/>
    <col min="14856" max="14856" width="3.28515625" customWidth="1"/>
    <col min="14857" max="14857" width="3.7109375" customWidth="1"/>
    <col min="14858" max="14885" width="3.28515625" customWidth="1"/>
    <col min="14886" max="14886" width="3.5703125" customWidth="1"/>
    <col min="14887" max="14887" width="7" customWidth="1"/>
    <col min="14888" max="14888" width="3.5703125" customWidth="1"/>
    <col min="14889" max="14889" width="3.140625" customWidth="1"/>
    <col min="14890" max="14890" width="2.85546875" customWidth="1"/>
    <col min="14891" max="14891" width="1.42578125" customWidth="1"/>
    <col min="14892" max="14897" width="2.85546875" customWidth="1"/>
    <col min="14898" max="14898" width="4.42578125" customWidth="1"/>
    <col min="15105" max="15105" width="2.7109375" customWidth="1"/>
    <col min="15106" max="15106" width="3.85546875" customWidth="1"/>
    <col min="15107" max="15107" width="25.85546875" customWidth="1"/>
    <col min="15108" max="15108" width="16" customWidth="1"/>
    <col min="15109" max="15109" width="3.5703125" customWidth="1"/>
    <col min="15110" max="15110" width="4.7109375" customWidth="1"/>
    <col min="15111" max="15111" width="3.5703125" customWidth="1"/>
    <col min="15112" max="15112" width="3.28515625" customWidth="1"/>
    <col min="15113" max="15113" width="3.7109375" customWidth="1"/>
    <col min="15114" max="15141" width="3.28515625" customWidth="1"/>
    <col min="15142" max="15142" width="3.5703125" customWidth="1"/>
    <col min="15143" max="15143" width="7" customWidth="1"/>
    <col min="15144" max="15144" width="3.5703125" customWidth="1"/>
    <col min="15145" max="15145" width="3.140625" customWidth="1"/>
    <col min="15146" max="15146" width="2.85546875" customWidth="1"/>
    <col min="15147" max="15147" width="1.42578125" customWidth="1"/>
    <col min="15148" max="15153" width="2.85546875" customWidth="1"/>
    <col min="15154" max="15154" width="4.42578125" customWidth="1"/>
    <col min="15361" max="15361" width="2.7109375" customWidth="1"/>
    <col min="15362" max="15362" width="3.85546875" customWidth="1"/>
    <col min="15363" max="15363" width="25.85546875" customWidth="1"/>
    <col min="15364" max="15364" width="16" customWidth="1"/>
    <col min="15365" max="15365" width="3.5703125" customWidth="1"/>
    <col min="15366" max="15366" width="4.7109375" customWidth="1"/>
    <col min="15367" max="15367" width="3.5703125" customWidth="1"/>
    <col min="15368" max="15368" width="3.28515625" customWidth="1"/>
    <col min="15369" max="15369" width="3.7109375" customWidth="1"/>
    <col min="15370" max="15397" width="3.28515625" customWidth="1"/>
    <col min="15398" max="15398" width="3.5703125" customWidth="1"/>
    <col min="15399" max="15399" width="7" customWidth="1"/>
    <col min="15400" max="15400" width="3.5703125" customWidth="1"/>
    <col min="15401" max="15401" width="3.140625" customWidth="1"/>
    <col min="15402" max="15402" width="2.85546875" customWidth="1"/>
    <col min="15403" max="15403" width="1.42578125" customWidth="1"/>
    <col min="15404" max="15409" width="2.85546875" customWidth="1"/>
    <col min="15410" max="15410" width="4.42578125" customWidth="1"/>
    <col min="15617" max="15617" width="2.7109375" customWidth="1"/>
    <col min="15618" max="15618" width="3.85546875" customWidth="1"/>
    <col min="15619" max="15619" width="25.85546875" customWidth="1"/>
    <col min="15620" max="15620" width="16" customWidth="1"/>
    <col min="15621" max="15621" width="3.5703125" customWidth="1"/>
    <col min="15622" max="15622" width="4.7109375" customWidth="1"/>
    <col min="15623" max="15623" width="3.5703125" customWidth="1"/>
    <col min="15624" max="15624" width="3.28515625" customWidth="1"/>
    <col min="15625" max="15625" width="3.7109375" customWidth="1"/>
    <col min="15626" max="15653" width="3.28515625" customWidth="1"/>
    <col min="15654" max="15654" width="3.5703125" customWidth="1"/>
    <col min="15655" max="15655" width="7" customWidth="1"/>
    <col min="15656" max="15656" width="3.5703125" customWidth="1"/>
    <col min="15657" max="15657" width="3.140625" customWidth="1"/>
    <col min="15658" max="15658" width="2.85546875" customWidth="1"/>
    <col min="15659" max="15659" width="1.42578125" customWidth="1"/>
    <col min="15660" max="15665" width="2.85546875" customWidth="1"/>
    <col min="15666" max="15666" width="4.42578125" customWidth="1"/>
    <col min="15873" max="15873" width="2.7109375" customWidth="1"/>
    <col min="15874" max="15874" width="3.85546875" customWidth="1"/>
    <col min="15875" max="15875" width="25.85546875" customWidth="1"/>
    <col min="15876" max="15876" width="16" customWidth="1"/>
    <col min="15877" max="15877" width="3.5703125" customWidth="1"/>
    <col min="15878" max="15878" width="4.7109375" customWidth="1"/>
    <col min="15879" max="15879" width="3.5703125" customWidth="1"/>
    <col min="15880" max="15880" width="3.28515625" customWidth="1"/>
    <col min="15881" max="15881" width="3.7109375" customWidth="1"/>
    <col min="15882" max="15909" width="3.28515625" customWidth="1"/>
    <col min="15910" max="15910" width="3.5703125" customWidth="1"/>
    <col min="15911" max="15911" width="7" customWidth="1"/>
    <col min="15912" max="15912" width="3.5703125" customWidth="1"/>
    <col min="15913" max="15913" width="3.140625" customWidth="1"/>
    <col min="15914" max="15914" width="2.85546875" customWidth="1"/>
    <col min="15915" max="15915" width="1.42578125" customWidth="1"/>
    <col min="15916" max="15921" width="2.85546875" customWidth="1"/>
    <col min="15922" max="15922" width="4.42578125" customWidth="1"/>
    <col min="16129" max="16129" width="2.7109375" customWidth="1"/>
    <col min="16130" max="16130" width="3.85546875" customWidth="1"/>
    <col min="16131" max="16131" width="25.85546875" customWidth="1"/>
    <col min="16132" max="16132" width="16" customWidth="1"/>
    <col min="16133" max="16133" width="3.5703125" customWidth="1"/>
    <col min="16134" max="16134" width="4.7109375" customWidth="1"/>
    <col min="16135" max="16135" width="3.5703125" customWidth="1"/>
    <col min="16136" max="16136" width="3.28515625" customWidth="1"/>
    <col min="16137" max="16137" width="3.7109375" customWidth="1"/>
    <col min="16138" max="16165" width="3.28515625" customWidth="1"/>
    <col min="16166" max="16166" width="3.5703125" customWidth="1"/>
    <col min="16167" max="16167" width="7" customWidth="1"/>
    <col min="16168" max="16168" width="3.5703125" customWidth="1"/>
    <col min="16169" max="16169" width="3.140625" customWidth="1"/>
    <col min="16170" max="16170" width="2.85546875" customWidth="1"/>
    <col min="16171" max="16171" width="1.42578125" customWidth="1"/>
    <col min="16172" max="16177" width="2.85546875" customWidth="1"/>
    <col min="16178" max="16178" width="4.42578125" customWidth="1"/>
  </cols>
  <sheetData>
    <row r="1" spans="1:53" x14ac:dyDescent="0.25">
      <c r="A1" s="110">
        <v>2013</v>
      </c>
      <c r="B1" s="110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</row>
    <row r="2" spans="1:53" x14ac:dyDescent="0.25">
      <c r="A2" s="110">
        <v>3</v>
      </c>
      <c r="B2" s="110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</row>
    <row r="3" spans="1:5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35"/>
      <c r="AS3" s="35"/>
      <c r="AT3" s="35"/>
      <c r="AU3" s="35"/>
      <c r="AV3" s="35"/>
      <c r="AW3" s="35"/>
      <c r="AX3" s="35"/>
    </row>
    <row r="4" spans="1:5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35"/>
      <c r="AS4" s="35"/>
      <c r="AT4" s="35"/>
      <c r="AU4" s="35"/>
      <c r="AV4" s="35"/>
      <c r="AW4" s="35"/>
      <c r="AX4" s="35"/>
    </row>
    <row r="5" spans="1:53" x14ac:dyDescent="0.25">
      <c r="A5" s="60" t="str">
        <f>A1&amp;" METŲ"&amp;INDEX(men,A2)&amp;" MĖNESIO"&amp;" DARBO LAIKO APSKAITOS ŽINIARAŠTIS"</f>
        <v>2013 METŲ KOVO  MĖNESIO DARBO LAIKO APSKAITOS ŽINIARAŠTIS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</row>
    <row r="6" spans="1:53" s="3" customFormat="1" ht="11.25" x14ac:dyDescent="0.2">
      <c r="A6" s="34"/>
    </row>
    <row r="7" spans="1:53" s="3" customFormat="1" ht="5.25" customHeight="1" x14ac:dyDescent="0.2">
      <c r="A7" s="61" t="s">
        <v>0</v>
      </c>
      <c r="B7" s="61" t="s">
        <v>1</v>
      </c>
      <c r="C7" s="64" t="s">
        <v>2</v>
      </c>
      <c r="D7" s="67" t="s">
        <v>3</v>
      </c>
      <c r="E7" s="61" t="s">
        <v>4</v>
      </c>
      <c r="F7" s="61" t="s">
        <v>5</v>
      </c>
      <c r="G7" s="70" t="s">
        <v>6</v>
      </c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2"/>
      <c r="AL7" s="79" t="s">
        <v>7</v>
      </c>
      <c r="AM7" s="80"/>
      <c r="AN7" s="80"/>
      <c r="AO7" s="80"/>
      <c r="AP7" s="80"/>
      <c r="AQ7" s="80"/>
      <c r="AR7" s="80"/>
      <c r="AS7" s="80"/>
      <c r="AT7" s="80"/>
      <c r="AU7" s="81"/>
      <c r="AV7" s="79" t="s">
        <v>8</v>
      </c>
      <c r="AW7" s="80"/>
      <c r="AX7" s="81"/>
    </row>
    <row r="8" spans="1:53" s="3" customFormat="1" ht="7.5" customHeight="1" x14ac:dyDescent="0.2">
      <c r="A8" s="62"/>
      <c r="B8" s="62"/>
      <c r="C8" s="65"/>
      <c r="D8" s="68"/>
      <c r="E8" s="62"/>
      <c r="F8" s="6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5"/>
      <c r="AL8" s="82"/>
      <c r="AM8" s="83"/>
      <c r="AN8" s="83"/>
      <c r="AO8" s="83"/>
      <c r="AP8" s="83"/>
      <c r="AQ8" s="83"/>
      <c r="AR8" s="83"/>
      <c r="AS8" s="83"/>
      <c r="AT8" s="83"/>
      <c r="AU8" s="84"/>
      <c r="AV8" s="85"/>
      <c r="AW8" s="86"/>
      <c r="AX8" s="87"/>
    </row>
    <row r="9" spans="1:53" s="3" customFormat="1" ht="9.75" customHeight="1" x14ac:dyDescent="0.2">
      <c r="A9" s="62"/>
      <c r="B9" s="62"/>
      <c r="C9" s="65"/>
      <c r="D9" s="68"/>
      <c r="E9" s="62"/>
      <c r="F9" s="62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5"/>
      <c r="AL9" s="61" t="s">
        <v>9</v>
      </c>
      <c r="AM9" s="88" t="s">
        <v>10</v>
      </c>
      <c r="AN9" s="89"/>
      <c r="AO9" s="89"/>
      <c r="AP9" s="89"/>
      <c r="AQ9" s="89"/>
      <c r="AR9" s="89"/>
      <c r="AS9" s="89"/>
      <c r="AT9" s="89"/>
      <c r="AU9" s="90"/>
      <c r="AV9" s="82"/>
      <c r="AW9" s="83"/>
      <c r="AX9" s="84"/>
    </row>
    <row r="10" spans="1:53" s="3" customFormat="1" ht="9.75" customHeight="1" x14ac:dyDescent="0.2">
      <c r="A10" s="62"/>
      <c r="B10" s="62"/>
      <c r="C10" s="65"/>
      <c r="D10" s="68"/>
      <c r="E10" s="62"/>
      <c r="F10" s="62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5"/>
      <c r="AL10" s="62"/>
      <c r="AM10" s="61" t="s">
        <v>11</v>
      </c>
      <c r="AN10" s="88" t="s">
        <v>12</v>
      </c>
      <c r="AO10" s="89"/>
      <c r="AP10" s="89"/>
      <c r="AQ10" s="89"/>
      <c r="AR10" s="89"/>
      <c r="AS10" s="89"/>
      <c r="AT10" s="89"/>
      <c r="AU10" s="90"/>
      <c r="AV10" s="61" t="s">
        <v>13</v>
      </c>
      <c r="AW10" s="61" t="s">
        <v>14</v>
      </c>
      <c r="AX10" s="61" t="s">
        <v>15</v>
      </c>
    </row>
    <row r="11" spans="1:53" s="3" customFormat="1" ht="13.5" customHeight="1" x14ac:dyDescent="0.2">
      <c r="A11" s="62"/>
      <c r="B11" s="62"/>
      <c r="C11" s="65"/>
      <c r="D11" s="68"/>
      <c r="E11" s="62"/>
      <c r="F11" s="62"/>
      <c r="G11" s="76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8"/>
      <c r="AL11" s="62"/>
      <c r="AM11" s="62"/>
      <c r="AN11" s="61" t="s">
        <v>16</v>
      </c>
      <c r="AO11" s="61" t="s">
        <v>17</v>
      </c>
      <c r="AP11" s="91" t="s">
        <v>18</v>
      </c>
      <c r="AQ11" s="92"/>
      <c r="AR11" s="61" t="s">
        <v>19</v>
      </c>
      <c r="AS11" s="61" t="s">
        <v>20</v>
      </c>
      <c r="AT11" s="61" t="s">
        <v>21</v>
      </c>
      <c r="AU11" s="61" t="s">
        <v>22</v>
      </c>
      <c r="AV11" s="62"/>
      <c r="AW11" s="62"/>
      <c r="AX11" s="62"/>
    </row>
    <row r="12" spans="1:53" s="3" customFormat="1" ht="73.5" customHeight="1" x14ac:dyDescent="0.2">
      <c r="A12" s="62"/>
      <c r="B12" s="62"/>
      <c r="C12" s="65"/>
      <c r="D12" s="68"/>
      <c r="E12" s="62"/>
      <c r="F12" s="62"/>
      <c r="G12" s="38">
        <v>1</v>
      </c>
      <c r="H12" s="38">
        <v>2</v>
      </c>
      <c r="I12" s="38">
        <v>3</v>
      </c>
      <c r="J12" s="38">
        <v>4</v>
      </c>
      <c r="K12" s="38">
        <v>5</v>
      </c>
      <c r="L12" s="38">
        <v>6</v>
      </c>
      <c r="M12" s="38">
        <v>7</v>
      </c>
      <c r="N12" s="38">
        <v>8</v>
      </c>
      <c r="O12" s="38">
        <v>9</v>
      </c>
      <c r="P12" s="38">
        <v>10</v>
      </c>
      <c r="Q12" s="38">
        <v>11</v>
      </c>
      <c r="R12" s="38">
        <v>12</v>
      </c>
      <c r="S12" s="38">
        <v>13</v>
      </c>
      <c r="T12" s="38">
        <v>14</v>
      </c>
      <c r="U12" s="38">
        <v>15</v>
      </c>
      <c r="V12" s="38">
        <v>16</v>
      </c>
      <c r="W12" s="38">
        <v>17</v>
      </c>
      <c r="X12" s="38">
        <v>18</v>
      </c>
      <c r="Y12" s="38">
        <v>19</v>
      </c>
      <c r="Z12" s="38">
        <v>20</v>
      </c>
      <c r="AA12" s="38">
        <v>21</v>
      </c>
      <c r="AB12" s="38">
        <v>22</v>
      </c>
      <c r="AC12" s="38">
        <v>23</v>
      </c>
      <c r="AD12" s="38">
        <v>24</v>
      </c>
      <c r="AE12" s="38">
        <v>25</v>
      </c>
      <c r="AF12" s="38">
        <v>26</v>
      </c>
      <c r="AG12" s="38">
        <v>27</v>
      </c>
      <c r="AH12" s="38">
        <v>28</v>
      </c>
      <c r="AI12" s="38">
        <v>29</v>
      </c>
      <c r="AJ12" s="38">
        <v>30</v>
      </c>
      <c r="AK12" s="38">
        <v>31</v>
      </c>
      <c r="AL12" s="63"/>
      <c r="AM12" s="63"/>
      <c r="AN12" s="63"/>
      <c r="AO12" s="63"/>
      <c r="AP12" s="93"/>
      <c r="AQ12" s="94"/>
      <c r="AR12" s="63"/>
      <c r="AS12" s="63"/>
      <c r="AT12" s="63"/>
      <c r="AU12" s="63"/>
      <c r="AV12" s="63"/>
      <c r="AW12" s="63"/>
      <c r="AX12" s="63"/>
      <c r="BA12" s="29"/>
    </row>
    <row r="13" spans="1:53" s="3" customFormat="1" ht="12.75" customHeight="1" x14ac:dyDescent="0.2">
      <c r="A13" s="63"/>
      <c r="B13" s="63"/>
      <c r="C13" s="66"/>
      <c r="D13" s="69"/>
      <c r="E13" s="63"/>
      <c r="F13" s="63"/>
      <c r="G13" s="44" t="str">
        <f t="shared" ref="G13:AK13" si="0">INDEX(sd,WEEKDAY(DATE($A1,$A2,G12)))</f>
        <v>Pn</v>
      </c>
      <c r="H13" s="44" t="str">
        <f t="shared" si="0"/>
        <v>Šš</v>
      </c>
      <c r="I13" s="44" t="str">
        <f t="shared" si="0"/>
        <v>Sm</v>
      </c>
      <c r="J13" s="44" t="str">
        <f t="shared" si="0"/>
        <v>Pr</v>
      </c>
      <c r="K13" s="44" t="str">
        <f t="shared" si="0"/>
        <v>At</v>
      </c>
      <c r="L13" s="44" t="str">
        <f t="shared" si="0"/>
        <v>Td</v>
      </c>
      <c r="M13" s="44" t="str">
        <f t="shared" si="0"/>
        <v>Kt</v>
      </c>
      <c r="N13" s="44" t="str">
        <f t="shared" si="0"/>
        <v>Pn</v>
      </c>
      <c r="O13" s="44" t="str">
        <f t="shared" si="0"/>
        <v>Šš</v>
      </c>
      <c r="P13" s="44" t="str">
        <f t="shared" si="0"/>
        <v>Sm</v>
      </c>
      <c r="Q13" s="44" t="str">
        <f t="shared" si="0"/>
        <v>Pr</v>
      </c>
      <c r="R13" s="44" t="str">
        <f t="shared" si="0"/>
        <v>At</v>
      </c>
      <c r="S13" s="44" t="str">
        <f t="shared" si="0"/>
        <v>Td</v>
      </c>
      <c r="T13" s="44" t="str">
        <f t="shared" si="0"/>
        <v>Kt</v>
      </c>
      <c r="U13" s="44" t="str">
        <f t="shared" si="0"/>
        <v>Pn</v>
      </c>
      <c r="V13" s="44" t="str">
        <f t="shared" si="0"/>
        <v>Šš</v>
      </c>
      <c r="W13" s="44" t="str">
        <f t="shared" si="0"/>
        <v>Sm</v>
      </c>
      <c r="X13" s="44" t="str">
        <f t="shared" si="0"/>
        <v>Pr</v>
      </c>
      <c r="Y13" s="44" t="str">
        <f t="shared" si="0"/>
        <v>At</v>
      </c>
      <c r="Z13" s="44" t="str">
        <f t="shared" si="0"/>
        <v>Td</v>
      </c>
      <c r="AA13" s="44" t="str">
        <f t="shared" si="0"/>
        <v>Kt</v>
      </c>
      <c r="AB13" s="44" t="str">
        <f t="shared" si="0"/>
        <v>Pn</v>
      </c>
      <c r="AC13" s="44" t="str">
        <f t="shared" si="0"/>
        <v>Šš</v>
      </c>
      <c r="AD13" s="44" t="str">
        <f t="shared" si="0"/>
        <v>Sm</v>
      </c>
      <c r="AE13" s="44" t="str">
        <f t="shared" si="0"/>
        <v>Pr</v>
      </c>
      <c r="AF13" s="44" t="str">
        <f t="shared" si="0"/>
        <v>At</v>
      </c>
      <c r="AG13" s="44" t="str">
        <f t="shared" si="0"/>
        <v>Td</v>
      </c>
      <c r="AH13" s="44" t="str">
        <f t="shared" si="0"/>
        <v>Kt</v>
      </c>
      <c r="AI13" s="44" t="str">
        <f t="shared" si="0"/>
        <v>Pn</v>
      </c>
      <c r="AJ13" s="44" t="str">
        <f t="shared" si="0"/>
        <v>Šš</v>
      </c>
      <c r="AK13" s="44" t="str">
        <f t="shared" si="0"/>
        <v>Sm</v>
      </c>
      <c r="AL13" s="4">
        <v>1</v>
      </c>
      <c r="AM13" s="4">
        <v>2</v>
      </c>
      <c r="AN13" s="4">
        <v>3</v>
      </c>
      <c r="AO13" s="4">
        <v>4</v>
      </c>
      <c r="AP13" s="88">
        <v>5</v>
      </c>
      <c r="AQ13" s="90"/>
      <c r="AR13" s="4">
        <v>6</v>
      </c>
      <c r="AS13" s="4">
        <v>7</v>
      </c>
      <c r="AT13" s="4">
        <v>8</v>
      </c>
      <c r="AU13" s="4">
        <v>9</v>
      </c>
      <c r="AV13" s="4">
        <v>10</v>
      </c>
      <c r="AW13" s="4">
        <v>11</v>
      </c>
      <c r="AX13" s="4">
        <v>12</v>
      </c>
    </row>
    <row r="14" spans="1:53" s="3" customFormat="1" x14ac:dyDescent="0.2">
      <c r="A14" s="95">
        <v>1</v>
      </c>
      <c r="B14" s="67"/>
      <c r="C14" s="67"/>
      <c r="D14" s="67"/>
      <c r="E14" s="67"/>
      <c r="F14" s="98">
        <v>7.010416666666667</v>
      </c>
      <c r="G14" s="5">
        <v>8.25</v>
      </c>
      <c r="H14" s="5" t="s">
        <v>23</v>
      </c>
      <c r="I14" s="5" t="s">
        <v>23</v>
      </c>
      <c r="J14" s="5">
        <v>8.25</v>
      </c>
      <c r="K14" s="5">
        <v>8.25</v>
      </c>
      <c r="L14" s="5">
        <v>8.25</v>
      </c>
      <c r="M14" s="5">
        <v>8.25</v>
      </c>
      <c r="N14" s="5">
        <v>7</v>
      </c>
      <c r="O14" s="5" t="s">
        <v>23</v>
      </c>
      <c r="P14" s="5" t="s">
        <v>23</v>
      </c>
      <c r="Q14" s="5">
        <v>8.25</v>
      </c>
      <c r="R14" s="5">
        <v>8.25</v>
      </c>
      <c r="S14" s="5">
        <v>8.25</v>
      </c>
      <c r="T14" s="5">
        <v>8.25</v>
      </c>
      <c r="U14" s="5">
        <v>7</v>
      </c>
      <c r="V14" s="5" t="s">
        <v>23</v>
      </c>
      <c r="W14" s="5" t="s">
        <v>23</v>
      </c>
      <c r="X14" s="5">
        <v>8.25</v>
      </c>
      <c r="Y14" s="5">
        <v>8.25</v>
      </c>
      <c r="Z14" s="5">
        <v>8.25</v>
      </c>
      <c r="AA14" s="5">
        <v>8.25</v>
      </c>
      <c r="AB14" s="5">
        <v>7</v>
      </c>
      <c r="AC14" s="5" t="s">
        <v>23</v>
      </c>
      <c r="AD14" s="5" t="s">
        <v>23</v>
      </c>
      <c r="AE14" s="5">
        <v>8.25</v>
      </c>
      <c r="AF14" s="5">
        <v>8.25</v>
      </c>
      <c r="AG14" s="5">
        <v>8.25</v>
      </c>
      <c r="AH14" s="5">
        <v>8.25</v>
      </c>
      <c r="AI14" s="5">
        <v>7</v>
      </c>
      <c r="AJ14" s="5" t="s">
        <v>23</v>
      </c>
      <c r="AK14" s="5" t="s">
        <v>23</v>
      </c>
      <c r="AL14" s="6">
        <f t="shared" ref="AL14:AL31" si="1">COUNTIF(G14:AK14,"&gt;0")+COUNTIF(G14:AK14,"DN")+COUNTIF(G14:AK14,"DP")+COUNTIF(G14:AK14,"BN")+COUNTIF(G14:AK14,"BĮ")</f>
        <v>21</v>
      </c>
      <c r="AM14" s="7">
        <f>SUM(G14:AK14)</f>
        <v>168.25</v>
      </c>
      <c r="AN14" s="8">
        <f t="shared" ref="AN14:AN31" si="2">COUNTIF(G14:AK14,"DN")</f>
        <v>0</v>
      </c>
      <c r="AO14" s="8"/>
      <c r="AP14" s="101">
        <f t="shared" ref="AP14:AP31" si="3">COUNTIF(G14:AK14,"KS")</f>
        <v>0</v>
      </c>
      <c r="AQ14" s="102"/>
      <c r="AR14" s="8">
        <f t="shared" ref="AR14:AR31" si="4">COUNTIF(G14:AK14,"BN")</f>
        <v>0</v>
      </c>
      <c r="AS14" s="8">
        <f t="shared" ref="AS14:AS31" si="5">COUNTIF(G14:AK14,"BĮ")</f>
        <v>0</v>
      </c>
      <c r="AT14" s="8">
        <f t="shared" ref="AT14:AT31" si="6">COUNTIF(G14:AK14,"DP")</f>
        <v>0</v>
      </c>
      <c r="AU14" s="8">
        <f t="shared" ref="AU14:AU31" si="7">COUNTIF(G14:AK14,"DP")</f>
        <v>0</v>
      </c>
      <c r="AV14" s="9"/>
      <c r="AW14" s="9">
        <f t="shared" ref="AW14:AW31" si="8">COUNTIF(G14:AK14,"N")+COUNTIF(G14:AK14,"A")+COUNTIF(G14:AK14,"MA")+COUNTIF(G14:AK14,"KA")+COUNTIF(G14:AK14,"KR")+COUNTIF(G14:AK14,"NA")+COUNTIF(G14:AK14,"PK")+COUNTIF(G14:AK14,"PB")+COUNTIF(G14:AK14,"ND")+COUNTIF(G14:AK14,"NP")+COUNTIF(G14:AK14,"NN")</f>
        <v>0</v>
      </c>
      <c r="AX14" s="10">
        <f>$AM$33*AW14</f>
        <v>0</v>
      </c>
      <c r="AZ14" s="30"/>
    </row>
    <row r="15" spans="1:53" s="3" customFormat="1" ht="11.25" x14ac:dyDescent="0.2">
      <c r="A15" s="96"/>
      <c r="B15" s="68"/>
      <c r="C15" s="68"/>
      <c r="D15" s="68"/>
      <c r="E15" s="68"/>
      <c r="F15" s="99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6">
        <f t="shared" si="1"/>
        <v>0</v>
      </c>
      <c r="AM15" s="7">
        <f t="shared" ref="AM15:AM30" si="9">SUM(G15:AK15)</f>
        <v>0</v>
      </c>
      <c r="AN15" s="8">
        <f t="shared" si="2"/>
        <v>0</v>
      </c>
      <c r="AO15" s="8"/>
      <c r="AP15" s="101">
        <f t="shared" si="3"/>
        <v>0</v>
      </c>
      <c r="AQ15" s="102"/>
      <c r="AR15" s="8">
        <f t="shared" si="4"/>
        <v>0</v>
      </c>
      <c r="AS15" s="8">
        <f t="shared" si="5"/>
        <v>0</v>
      </c>
      <c r="AT15" s="8">
        <f t="shared" si="6"/>
        <v>0</v>
      </c>
      <c r="AU15" s="8">
        <f t="shared" si="7"/>
        <v>0</v>
      </c>
      <c r="AV15" s="9"/>
      <c r="AW15" s="9">
        <f t="shared" si="8"/>
        <v>0</v>
      </c>
      <c r="AX15" s="10">
        <f t="shared" ref="AX15:AX32" si="10">$AM$33*AW15</f>
        <v>0</v>
      </c>
    </row>
    <row r="16" spans="1:53" s="3" customFormat="1" ht="11.25" x14ac:dyDescent="0.2">
      <c r="A16" s="97"/>
      <c r="B16" s="69"/>
      <c r="C16" s="69"/>
      <c r="D16" s="69"/>
      <c r="E16" s="69"/>
      <c r="F16" s="100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6">
        <f t="shared" si="1"/>
        <v>0</v>
      </c>
      <c r="AM16" s="7">
        <f t="shared" si="9"/>
        <v>0</v>
      </c>
      <c r="AN16" s="8">
        <f t="shared" si="2"/>
        <v>0</v>
      </c>
      <c r="AO16" s="8"/>
      <c r="AP16" s="101">
        <f t="shared" si="3"/>
        <v>0</v>
      </c>
      <c r="AQ16" s="102"/>
      <c r="AR16" s="8">
        <f t="shared" si="4"/>
        <v>0</v>
      </c>
      <c r="AS16" s="8">
        <f t="shared" si="5"/>
        <v>0</v>
      </c>
      <c r="AT16" s="8">
        <f t="shared" si="6"/>
        <v>0</v>
      </c>
      <c r="AU16" s="8">
        <f t="shared" si="7"/>
        <v>0</v>
      </c>
      <c r="AV16" s="9"/>
      <c r="AW16" s="9">
        <f t="shared" si="8"/>
        <v>0</v>
      </c>
      <c r="AX16" s="10">
        <f t="shared" si="10"/>
        <v>0</v>
      </c>
    </row>
    <row r="17" spans="1:50" s="3" customFormat="1" ht="11.25" customHeight="1" x14ac:dyDescent="0.2">
      <c r="A17" s="67">
        <v>2</v>
      </c>
      <c r="B17" s="67"/>
      <c r="C17" s="67"/>
      <c r="D17" s="67"/>
      <c r="E17" s="67"/>
      <c r="F17" s="98">
        <v>7.010416666666667</v>
      </c>
      <c r="G17" s="5">
        <v>8.25</v>
      </c>
      <c r="H17" s="5" t="s">
        <v>23</v>
      </c>
      <c r="I17" s="5" t="s">
        <v>23</v>
      </c>
      <c r="J17" s="5">
        <v>8.25</v>
      </c>
      <c r="K17" s="5">
        <v>8.25</v>
      </c>
      <c r="L17" s="5">
        <v>8.25</v>
      </c>
      <c r="M17" s="5">
        <v>8.25</v>
      </c>
      <c r="N17" s="5">
        <v>7</v>
      </c>
      <c r="O17" s="5" t="s">
        <v>23</v>
      </c>
      <c r="P17" s="5" t="s">
        <v>23</v>
      </c>
      <c r="Q17" s="5">
        <v>8.25</v>
      </c>
      <c r="R17" s="5">
        <v>8.25</v>
      </c>
      <c r="S17" s="5">
        <v>8.25</v>
      </c>
      <c r="T17" s="5">
        <v>8.25</v>
      </c>
      <c r="U17" s="5">
        <v>7</v>
      </c>
      <c r="V17" s="5" t="s">
        <v>23</v>
      </c>
      <c r="W17" s="5" t="s">
        <v>23</v>
      </c>
      <c r="X17" s="5">
        <v>8.25</v>
      </c>
      <c r="Y17" s="5">
        <v>8.25</v>
      </c>
      <c r="Z17" s="5">
        <v>8.25</v>
      </c>
      <c r="AA17" s="5">
        <v>8.25</v>
      </c>
      <c r="AB17" s="5">
        <v>7</v>
      </c>
      <c r="AC17" s="5" t="s">
        <v>23</v>
      </c>
      <c r="AD17" s="5" t="s">
        <v>23</v>
      </c>
      <c r="AE17" s="5">
        <v>8.25</v>
      </c>
      <c r="AF17" s="5">
        <v>8.25</v>
      </c>
      <c r="AG17" s="5">
        <v>8.25</v>
      </c>
      <c r="AH17" s="5">
        <v>8.25</v>
      </c>
      <c r="AI17" s="5">
        <v>7</v>
      </c>
      <c r="AJ17" s="5" t="s">
        <v>23</v>
      </c>
      <c r="AK17" s="5" t="s">
        <v>23</v>
      </c>
      <c r="AL17" s="6">
        <f t="shared" si="1"/>
        <v>21</v>
      </c>
      <c r="AM17" s="7">
        <f t="shared" si="9"/>
        <v>168.25</v>
      </c>
      <c r="AN17" s="8">
        <f t="shared" si="2"/>
        <v>0</v>
      </c>
      <c r="AO17" s="8"/>
      <c r="AP17" s="101">
        <f t="shared" si="3"/>
        <v>0</v>
      </c>
      <c r="AQ17" s="102"/>
      <c r="AR17" s="8">
        <f t="shared" si="4"/>
        <v>0</v>
      </c>
      <c r="AS17" s="8">
        <f t="shared" si="5"/>
        <v>0</v>
      </c>
      <c r="AT17" s="8">
        <f t="shared" si="6"/>
        <v>0</v>
      </c>
      <c r="AU17" s="8">
        <f t="shared" si="7"/>
        <v>0</v>
      </c>
      <c r="AV17" s="9"/>
      <c r="AW17" s="9">
        <f t="shared" si="8"/>
        <v>0</v>
      </c>
      <c r="AX17" s="10">
        <f t="shared" si="10"/>
        <v>0</v>
      </c>
    </row>
    <row r="18" spans="1:50" s="3" customFormat="1" ht="11.25" x14ac:dyDescent="0.2">
      <c r="A18" s="68"/>
      <c r="B18" s="68"/>
      <c r="C18" s="68"/>
      <c r="D18" s="68"/>
      <c r="E18" s="68"/>
      <c r="F18" s="99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6">
        <f t="shared" si="1"/>
        <v>0</v>
      </c>
      <c r="AM18" s="7">
        <f t="shared" si="9"/>
        <v>0</v>
      </c>
      <c r="AN18" s="8">
        <f t="shared" si="2"/>
        <v>0</v>
      </c>
      <c r="AO18" s="8"/>
      <c r="AP18" s="101">
        <f t="shared" si="3"/>
        <v>0</v>
      </c>
      <c r="AQ18" s="102"/>
      <c r="AR18" s="8">
        <f t="shared" si="4"/>
        <v>0</v>
      </c>
      <c r="AS18" s="8">
        <f t="shared" si="5"/>
        <v>0</v>
      </c>
      <c r="AT18" s="8">
        <f t="shared" si="6"/>
        <v>0</v>
      </c>
      <c r="AU18" s="8">
        <f t="shared" si="7"/>
        <v>0</v>
      </c>
      <c r="AV18" s="9"/>
      <c r="AW18" s="9">
        <f t="shared" si="8"/>
        <v>0</v>
      </c>
      <c r="AX18" s="10">
        <f t="shared" si="10"/>
        <v>0</v>
      </c>
    </row>
    <row r="19" spans="1:50" s="3" customFormat="1" ht="11.25" x14ac:dyDescent="0.2">
      <c r="A19" s="69"/>
      <c r="B19" s="69"/>
      <c r="C19" s="69"/>
      <c r="D19" s="69"/>
      <c r="E19" s="69"/>
      <c r="F19" s="100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6">
        <f t="shared" si="1"/>
        <v>0</v>
      </c>
      <c r="AM19" s="7">
        <f t="shared" si="9"/>
        <v>0</v>
      </c>
      <c r="AN19" s="8">
        <f t="shared" si="2"/>
        <v>0</v>
      </c>
      <c r="AO19" s="8"/>
      <c r="AP19" s="101">
        <f t="shared" si="3"/>
        <v>0</v>
      </c>
      <c r="AQ19" s="102"/>
      <c r="AR19" s="8">
        <f t="shared" si="4"/>
        <v>0</v>
      </c>
      <c r="AS19" s="8">
        <f t="shared" si="5"/>
        <v>0</v>
      </c>
      <c r="AT19" s="8">
        <f t="shared" si="6"/>
        <v>0</v>
      </c>
      <c r="AU19" s="8">
        <f t="shared" si="7"/>
        <v>0</v>
      </c>
      <c r="AV19" s="9"/>
      <c r="AW19" s="9">
        <f t="shared" si="8"/>
        <v>0</v>
      </c>
      <c r="AX19" s="10">
        <f t="shared" si="10"/>
        <v>0</v>
      </c>
    </row>
    <row r="20" spans="1:50" s="3" customFormat="1" ht="11.25" customHeight="1" x14ac:dyDescent="0.2">
      <c r="A20" s="67">
        <v>3</v>
      </c>
      <c r="B20" s="67"/>
      <c r="C20" s="67"/>
      <c r="D20" s="67"/>
      <c r="E20" s="67"/>
      <c r="F20" s="98">
        <v>7.010416666666667</v>
      </c>
      <c r="G20" s="5">
        <v>8.25</v>
      </c>
      <c r="H20" s="5" t="s">
        <v>23</v>
      </c>
      <c r="I20" s="5" t="s">
        <v>23</v>
      </c>
      <c r="J20" s="5">
        <v>8.25</v>
      </c>
      <c r="K20" s="5">
        <v>8.25</v>
      </c>
      <c r="L20" s="5">
        <v>8.25</v>
      </c>
      <c r="M20" s="31" t="s">
        <v>24</v>
      </c>
      <c r="N20" s="5">
        <v>7</v>
      </c>
      <c r="O20" s="5" t="s">
        <v>23</v>
      </c>
      <c r="P20" s="5" t="s">
        <v>23</v>
      </c>
      <c r="Q20" s="5">
        <v>8.25</v>
      </c>
      <c r="R20" s="5">
        <v>8.25</v>
      </c>
      <c r="S20" s="5">
        <v>8.25</v>
      </c>
      <c r="T20" s="5">
        <v>8.25</v>
      </c>
      <c r="U20" s="5">
        <v>7</v>
      </c>
      <c r="V20" s="5" t="s">
        <v>23</v>
      </c>
      <c r="W20" s="5" t="s">
        <v>23</v>
      </c>
      <c r="X20" s="5">
        <v>8.25</v>
      </c>
      <c r="Y20" s="5">
        <v>8.25</v>
      </c>
      <c r="Z20" s="31" t="s">
        <v>24</v>
      </c>
      <c r="AA20" s="5">
        <v>8.25</v>
      </c>
      <c r="AB20" s="5">
        <v>7</v>
      </c>
      <c r="AC20" s="5" t="s">
        <v>23</v>
      </c>
      <c r="AD20" s="5" t="s">
        <v>23</v>
      </c>
      <c r="AE20" s="5">
        <v>8.25</v>
      </c>
      <c r="AF20" s="5">
        <v>8.25</v>
      </c>
      <c r="AG20" s="5">
        <v>8.25</v>
      </c>
      <c r="AH20" s="5">
        <v>8.25</v>
      </c>
      <c r="AI20" s="5">
        <v>7</v>
      </c>
      <c r="AJ20" s="5" t="s">
        <v>23</v>
      </c>
      <c r="AK20" s="5" t="s">
        <v>23</v>
      </c>
      <c r="AL20" s="6">
        <f t="shared" si="1"/>
        <v>19</v>
      </c>
      <c r="AM20" s="7">
        <f t="shared" si="9"/>
        <v>151.75</v>
      </c>
      <c r="AN20" s="8">
        <f t="shared" si="2"/>
        <v>0</v>
      </c>
      <c r="AO20" s="8"/>
      <c r="AP20" s="101">
        <f t="shared" si="3"/>
        <v>0</v>
      </c>
      <c r="AQ20" s="102"/>
      <c r="AR20" s="8">
        <f t="shared" si="4"/>
        <v>0</v>
      </c>
      <c r="AS20" s="8">
        <f t="shared" si="5"/>
        <v>0</v>
      </c>
      <c r="AT20" s="8">
        <f t="shared" si="6"/>
        <v>0</v>
      </c>
      <c r="AU20" s="8">
        <f t="shared" si="7"/>
        <v>0</v>
      </c>
      <c r="AV20" s="9"/>
      <c r="AW20" s="9">
        <f t="shared" si="8"/>
        <v>2</v>
      </c>
      <c r="AX20" s="10">
        <f t="shared" si="10"/>
        <v>0.6875</v>
      </c>
    </row>
    <row r="21" spans="1:50" s="3" customFormat="1" ht="11.25" x14ac:dyDescent="0.2">
      <c r="A21" s="68"/>
      <c r="B21" s="68"/>
      <c r="C21" s="68"/>
      <c r="D21" s="68"/>
      <c r="E21" s="68"/>
      <c r="F21" s="99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6">
        <f t="shared" si="1"/>
        <v>0</v>
      </c>
      <c r="AM21" s="7">
        <f t="shared" si="9"/>
        <v>0</v>
      </c>
      <c r="AN21" s="8">
        <f t="shared" si="2"/>
        <v>0</v>
      </c>
      <c r="AO21" s="8"/>
      <c r="AP21" s="101">
        <f t="shared" si="3"/>
        <v>0</v>
      </c>
      <c r="AQ21" s="102"/>
      <c r="AR21" s="8">
        <f t="shared" si="4"/>
        <v>0</v>
      </c>
      <c r="AS21" s="8">
        <f t="shared" si="5"/>
        <v>0</v>
      </c>
      <c r="AT21" s="8">
        <f t="shared" si="6"/>
        <v>0</v>
      </c>
      <c r="AU21" s="8">
        <f t="shared" si="7"/>
        <v>0</v>
      </c>
      <c r="AV21" s="9"/>
      <c r="AW21" s="9">
        <f t="shared" si="8"/>
        <v>0</v>
      </c>
      <c r="AX21" s="10">
        <f t="shared" si="10"/>
        <v>0</v>
      </c>
    </row>
    <row r="22" spans="1:50" s="3" customFormat="1" ht="11.25" x14ac:dyDescent="0.2">
      <c r="A22" s="69"/>
      <c r="B22" s="69"/>
      <c r="C22" s="69"/>
      <c r="D22" s="69"/>
      <c r="E22" s="69"/>
      <c r="F22" s="100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6">
        <f t="shared" si="1"/>
        <v>0</v>
      </c>
      <c r="AM22" s="7">
        <f t="shared" si="9"/>
        <v>0</v>
      </c>
      <c r="AN22" s="8">
        <f t="shared" si="2"/>
        <v>0</v>
      </c>
      <c r="AO22" s="8"/>
      <c r="AP22" s="101">
        <f t="shared" si="3"/>
        <v>0</v>
      </c>
      <c r="AQ22" s="102"/>
      <c r="AR22" s="8">
        <f t="shared" si="4"/>
        <v>0</v>
      </c>
      <c r="AS22" s="8">
        <f t="shared" si="5"/>
        <v>0</v>
      </c>
      <c r="AT22" s="8">
        <f t="shared" si="6"/>
        <v>0</v>
      </c>
      <c r="AU22" s="8">
        <f t="shared" si="7"/>
        <v>0</v>
      </c>
      <c r="AV22" s="9"/>
      <c r="AW22" s="9">
        <f t="shared" si="8"/>
        <v>0</v>
      </c>
      <c r="AX22" s="10">
        <f t="shared" si="10"/>
        <v>0</v>
      </c>
    </row>
    <row r="23" spans="1:50" s="3" customFormat="1" ht="11.25" customHeight="1" x14ac:dyDescent="0.2">
      <c r="A23" s="67">
        <v>4</v>
      </c>
      <c r="B23" s="67"/>
      <c r="C23" s="67"/>
      <c r="D23" s="67"/>
      <c r="E23" s="67"/>
      <c r="F23" s="98">
        <v>7.010416666666667</v>
      </c>
      <c r="G23" s="5">
        <v>8.25</v>
      </c>
      <c r="H23" s="5" t="s">
        <v>23</v>
      </c>
      <c r="I23" s="5" t="s">
        <v>23</v>
      </c>
      <c r="J23" s="31" t="s">
        <v>25</v>
      </c>
      <c r="K23" s="31" t="s">
        <v>25</v>
      </c>
      <c r="L23" s="31" t="s">
        <v>25</v>
      </c>
      <c r="M23" s="31" t="s">
        <v>25</v>
      </c>
      <c r="N23" s="31" t="s">
        <v>25</v>
      </c>
      <c r="O23" s="5" t="s">
        <v>23</v>
      </c>
      <c r="P23" s="5" t="s">
        <v>23</v>
      </c>
      <c r="Q23" s="31" t="s">
        <v>25</v>
      </c>
      <c r="R23" s="31" t="s">
        <v>25</v>
      </c>
      <c r="S23" s="31" t="s">
        <v>25</v>
      </c>
      <c r="T23" s="31" t="s">
        <v>25</v>
      </c>
      <c r="U23" s="31" t="s">
        <v>25</v>
      </c>
      <c r="V23" s="5" t="s">
        <v>23</v>
      </c>
      <c r="W23" s="5" t="s">
        <v>23</v>
      </c>
      <c r="X23" s="31" t="s">
        <v>25</v>
      </c>
      <c r="Y23" s="31" t="s">
        <v>25</v>
      </c>
      <c r="Z23" s="31" t="s">
        <v>25</v>
      </c>
      <c r="AA23" s="31" t="s">
        <v>25</v>
      </c>
      <c r="AB23" s="31" t="s">
        <v>25</v>
      </c>
      <c r="AC23" s="5" t="s">
        <v>23</v>
      </c>
      <c r="AD23" s="5" t="s">
        <v>23</v>
      </c>
      <c r="AE23" s="31" t="s">
        <v>25</v>
      </c>
      <c r="AF23" s="31" t="s">
        <v>25</v>
      </c>
      <c r="AG23" s="31" t="s">
        <v>25</v>
      </c>
      <c r="AH23" s="31" t="s">
        <v>25</v>
      </c>
      <c r="AI23" s="31" t="s">
        <v>25</v>
      </c>
      <c r="AJ23" s="5" t="s">
        <v>23</v>
      </c>
      <c r="AK23" s="5" t="s">
        <v>23</v>
      </c>
      <c r="AL23" s="6">
        <f t="shared" si="1"/>
        <v>1</v>
      </c>
      <c r="AM23" s="7">
        <f t="shared" si="9"/>
        <v>8.25</v>
      </c>
      <c r="AN23" s="8">
        <f t="shared" si="2"/>
        <v>0</v>
      </c>
      <c r="AO23" s="8"/>
      <c r="AP23" s="101">
        <f t="shared" si="3"/>
        <v>0</v>
      </c>
      <c r="AQ23" s="102"/>
      <c r="AR23" s="8">
        <f t="shared" si="4"/>
        <v>0</v>
      </c>
      <c r="AS23" s="8">
        <f t="shared" si="5"/>
        <v>0</v>
      </c>
      <c r="AT23" s="8"/>
      <c r="AU23" s="8">
        <f t="shared" si="7"/>
        <v>0</v>
      </c>
      <c r="AV23" s="12"/>
      <c r="AW23" s="9">
        <f t="shared" si="8"/>
        <v>0</v>
      </c>
      <c r="AX23" s="10">
        <f t="shared" si="10"/>
        <v>0</v>
      </c>
    </row>
    <row r="24" spans="1:50" s="3" customFormat="1" ht="11.25" x14ac:dyDescent="0.2">
      <c r="A24" s="68"/>
      <c r="B24" s="68"/>
      <c r="C24" s="68"/>
      <c r="D24" s="68"/>
      <c r="E24" s="68"/>
      <c r="F24" s="99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6">
        <f t="shared" si="1"/>
        <v>0</v>
      </c>
      <c r="AM24" s="7">
        <f t="shared" si="9"/>
        <v>0</v>
      </c>
      <c r="AN24" s="8">
        <f t="shared" si="2"/>
        <v>0</v>
      </c>
      <c r="AO24" s="8"/>
      <c r="AP24" s="101">
        <f t="shared" si="3"/>
        <v>0</v>
      </c>
      <c r="AQ24" s="102"/>
      <c r="AR24" s="8">
        <f t="shared" si="4"/>
        <v>0</v>
      </c>
      <c r="AS24" s="8">
        <f t="shared" si="5"/>
        <v>0</v>
      </c>
      <c r="AT24" s="8">
        <f t="shared" si="6"/>
        <v>0</v>
      </c>
      <c r="AU24" s="8">
        <f t="shared" si="7"/>
        <v>0</v>
      </c>
      <c r="AV24" s="9"/>
      <c r="AW24" s="9">
        <f t="shared" si="8"/>
        <v>0</v>
      </c>
      <c r="AX24" s="10">
        <f t="shared" si="10"/>
        <v>0</v>
      </c>
    </row>
    <row r="25" spans="1:50" s="3" customFormat="1" ht="11.25" x14ac:dyDescent="0.2">
      <c r="A25" s="69"/>
      <c r="B25" s="69"/>
      <c r="C25" s="69"/>
      <c r="D25" s="69"/>
      <c r="E25" s="69"/>
      <c r="F25" s="100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6">
        <f t="shared" si="1"/>
        <v>0</v>
      </c>
      <c r="AM25" s="7">
        <f t="shared" si="9"/>
        <v>0</v>
      </c>
      <c r="AN25" s="8">
        <f t="shared" si="2"/>
        <v>0</v>
      </c>
      <c r="AO25" s="8"/>
      <c r="AP25" s="101">
        <f t="shared" si="3"/>
        <v>0</v>
      </c>
      <c r="AQ25" s="102"/>
      <c r="AR25" s="8">
        <f t="shared" si="4"/>
        <v>0</v>
      </c>
      <c r="AS25" s="8">
        <f t="shared" si="5"/>
        <v>0</v>
      </c>
      <c r="AT25" s="8">
        <f t="shared" si="6"/>
        <v>0</v>
      </c>
      <c r="AU25" s="8">
        <f t="shared" si="7"/>
        <v>0</v>
      </c>
      <c r="AV25" s="9"/>
      <c r="AW25" s="9">
        <f t="shared" si="8"/>
        <v>0</v>
      </c>
      <c r="AX25" s="10">
        <f t="shared" si="10"/>
        <v>0</v>
      </c>
    </row>
    <row r="26" spans="1:50" s="3" customFormat="1" ht="11.25" customHeight="1" x14ac:dyDescent="0.2">
      <c r="A26" s="67">
        <v>5</v>
      </c>
      <c r="B26" s="67"/>
      <c r="C26" s="67"/>
      <c r="D26" s="67"/>
      <c r="E26" s="67"/>
      <c r="F26" s="98">
        <v>7.010416666666667</v>
      </c>
      <c r="G26" s="5">
        <v>8.25</v>
      </c>
      <c r="H26" s="5" t="s">
        <v>23</v>
      </c>
      <c r="I26" s="5" t="s">
        <v>23</v>
      </c>
      <c r="J26" s="5">
        <v>8.25</v>
      </c>
      <c r="K26" s="5">
        <v>8.25</v>
      </c>
      <c r="L26" s="5">
        <v>8.25</v>
      </c>
      <c r="M26" s="5">
        <v>8.25</v>
      </c>
      <c r="N26" s="5">
        <v>7</v>
      </c>
      <c r="O26" s="5" t="s">
        <v>23</v>
      </c>
      <c r="P26" s="5" t="s">
        <v>23</v>
      </c>
      <c r="Q26" s="5">
        <v>8.25</v>
      </c>
      <c r="R26" s="5">
        <v>8.25</v>
      </c>
      <c r="S26" s="5">
        <v>8.25</v>
      </c>
      <c r="T26" s="5">
        <v>8.25</v>
      </c>
      <c r="U26" s="5">
        <v>7</v>
      </c>
      <c r="V26" s="5" t="s">
        <v>23</v>
      </c>
      <c r="W26" s="5" t="s">
        <v>23</v>
      </c>
      <c r="X26" s="5">
        <v>8.25</v>
      </c>
      <c r="Y26" s="5">
        <v>8.25</v>
      </c>
      <c r="Z26" s="5">
        <v>8.25</v>
      </c>
      <c r="AA26" s="5">
        <v>8.25</v>
      </c>
      <c r="AB26" s="5">
        <v>7</v>
      </c>
      <c r="AC26" s="5" t="s">
        <v>23</v>
      </c>
      <c r="AD26" s="5" t="s">
        <v>23</v>
      </c>
      <c r="AE26" s="5">
        <v>8.25</v>
      </c>
      <c r="AF26" s="5">
        <v>8.25</v>
      </c>
      <c r="AG26" s="5">
        <v>8.25</v>
      </c>
      <c r="AH26" s="5">
        <v>8.25</v>
      </c>
      <c r="AI26" s="5">
        <v>7</v>
      </c>
      <c r="AJ26" s="5" t="s">
        <v>23</v>
      </c>
      <c r="AK26" s="5" t="s">
        <v>23</v>
      </c>
      <c r="AL26" s="6">
        <f t="shared" si="1"/>
        <v>21</v>
      </c>
      <c r="AM26" s="7">
        <f t="shared" si="9"/>
        <v>168.25</v>
      </c>
      <c r="AN26" s="8">
        <f t="shared" si="2"/>
        <v>0</v>
      </c>
      <c r="AO26" s="8"/>
      <c r="AP26" s="101">
        <f t="shared" si="3"/>
        <v>0</v>
      </c>
      <c r="AQ26" s="102"/>
      <c r="AR26" s="8">
        <f t="shared" si="4"/>
        <v>0</v>
      </c>
      <c r="AS26" s="8">
        <f t="shared" si="5"/>
        <v>0</v>
      </c>
      <c r="AT26" s="8">
        <f t="shared" si="6"/>
        <v>0</v>
      </c>
      <c r="AU26" s="8">
        <f t="shared" si="7"/>
        <v>0</v>
      </c>
      <c r="AV26" s="9"/>
      <c r="AW26" s="9">
        <f t="shared" si="8"/>
        <v>0</v>
      </c>
      <c r="AX26" s="10">
        <f t="shared" si="10"/>
        <v>0</v>
      </c>
    </row>
    <row r="27" spans="1:50" s="3" customFormat="1" ht="11.25" x14ac:dyDescent="0.2">
      <c r="A27" s="68"/>
      <c r="B27" s="68"/>
      <c r="C27" s="68"/>
      <c r="D27" s="68"/>
      <c r="E27" s="68"/>
      <c r="F27" s="99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6">
        <f t="shared" si="1"/>
        <v>0</v>
      </c>
      <c r="AM27" s="7">
        <f t="shared" si="9"/>
        <v>0</v>
      </c>
      <c r="AN27" s="8">
        <f t="shared" si="2"/>
        <v>0</v>
      </c>
      <c r="AO27" s="8"/>
      <c r="AP27" s="101">
        <f t="shared" si="3"/>
        <v>0</v>
      </c>
      <c r="AQ27" s="102"/>
      <c r="AR27" s="8">
        <f t="shared" si="4"/>
        <v>0</v>
      </c>
      <c r="AS27" s="8">
        <f t="shared" si="5"/>
        <v>0</v>
      </c>
      <c r="AT27" s="8">
        <f t="shared" si="6"/>
        <v>0</v>
      </c>
      <c r="AU27" s="8">
        <f t="shared" si="7"/>
        <v>0</v>
      </c>
      <c r="AV27" s="9"/>
      <c r="AW27" s="9">
        <f t="shared" si="8"/>
        <v>0</v>
      </c>
      <c r="AX27" s="10">
        <f t="shared" si="10"/>
        <v>0</v>
      </c>
    </row>
    <row r="28" spans="1:50" s="3" customFormat="1" ht="11.25" x14ac:dyDescent="0.2">
      <c r="A28" s="69"/>
      <c r="B28" s="69"/>
      <c r="C28" s="69"/>
      <c r="D28" s="69"/>
      <c r="E28" s="69"/>
      <c r="F28" s="100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6">
        <f t="shared" si="1"/>
        <v>0</v>
      </c>
      <c r="AM28" s="7">
        <f t="shared" si="9"/>
        <v>0</v>
      </c>
      <c r="AN28" s="8">
        <f t="shared" si="2"/>
        <v>0</v>
      </c>
      <c r="AO28" s="8"/>
      <c r="AP28" s="101">
        <f t="shared" si="3"/>
        <v>0</v>
      </c>
      <c r="AQ28" s="102"/>
      <c r="AR28" s="8">
        <f t="shared" si="4"/>
        <v>0</v>
      </c>
      <c r="AS28" s="8">
        <f t="shared" si="5"/>
        <v>0</v>
      </c>
      <c r="AT28" s="8">
        <f t="shared" si="6"/>
        <v>0</v>
      </c>
      <c r="AU28" s="8">
        <f t="shared" si="7"/>
        <v>0</v>
      </c>
      <c r="AV28" s="9"/>
      <c r="AW28" s="9">
        <f t="shared" si="8"/>
        <v>0</v>
      </c>
      <c r="AX28" s="10">
        <f t="shared" si="10"/>
        <v>0</v>
      </c>
    </row>
    <row r="29" spans="1:50" s="3" customFormat="1" ht="11.25" customHeight="1" x14ac:dyDescent="0.2">
      <c r="A29" s="67">
        <v>6</v>
      </c>
      <c r="B29" s="67"/>
      <c r="C29" s="67"/>
      <c r="D29" s="67"/>
      <c r="E29" s="67"/>
      <c r="F29" s="98">
        <v>7.010416666666667</v>
      </c>
      <c r="G29" s="5">
        <v>8.25</v>
      </c>
      <c r="H29" s="5" t="s">
        <v>23</v>
      </c>
      <c r="I29" s="5" t="s">
        <v>23</v>
      </c>
      <c r="J29" s="5">
        <v>8.25</v>
      </c>
      <c r="K29" s="5">
        <v>8.25</v>
      </c>
      <c r="L29" s="5">
        <v>8.25</v>
      </c>
      <c r="M29" s="5">
        <v>8.25</v>
      </c>
      <c r="N29" s="5">
        <v>7</v>
      </c>
      <c r="O29" s="5" t="s">
        <v>23</v>
      </c>
      <c r="P29" s="5" t="s">
        <v>23</v>
      </c>
      <c r="Q29" s="5">
        <v>8.25</v>
      </c>
      <c r="R29" s="5">
        <v>8.25</v>
      </c>
      <c r="S29" s="31" t="s">
        <v>40</v>
      </c>
      <c r="T29" s="5">
        <v>8.25</v>
      </c>
      <c r="U29" s="5">
        <v>7</v>
      </c>
      <c r="V29" s="5" t="s">
        <v>23</v>
      </c>
      <c r="W29" s="5" t="s">
        <v>23</v>
      </c>
      <c r="X29" s="5">
        <v>8.25</v>
      </c>
      <c r="Y29" s="5">
        <v>8.25</v>
      </c>
      <c r="Z29" s="5">
        <v>8.25</v>
      </c>
      <c r="AA29" s="5">
        <v>8.25</v>
      </c>
      <c r="AB29" s="5">
        <v>7</v>
      </c>
      <c r="AC29" s="5" t="s">
        <v>23</v>
      </c>
      <c r="AD29" s="5" t="s">
        <v>23</v>
      </c>
      <c r="AE29" s="5">
        <v>8.25</v>
      </c>
      <c r="AF29" s="5">
        <v>8.25</v>
      </c>
      <c r="AG29" s="5">
        <v>8.25</v>
      </c>
      <c r="AH29" s="5">
        <v>8.25</v>
      </c>
      <c r="AI29" s="5">
        <v>7</v>
      </c>
      <c r="AJ29" s="5" t="s">
        <v>23</v>
      </c>
      <c r="AK29" s="5" t="s">
        <v>23</v>
      </c>
      <c r="AL29" s="6">
        <f t="shared" si="1"/>
        <v>20</v>
      </c>
      <c r="AM29" s="7">
        <f t="shared" si="9"/>
        <v>160</v>
      </c>
      <c r="AN29" s="8">
        <f t="shared" si="2"/>
        <v>0</v>
      </c>
      <c r="AO29" s="8"/>
      <c r="AP29" s="101">
        <f t="shared" si="3"/>
        <v>0</v>
      </c>
      <c r="AQ29" s="102"/>
      <c r="AR29" s="8">
        <f t="shared" si="4"/>
        <v>0</v>
      </c>
      <c r="AS29" s="8">
        <f t="shared" si="5"/>
        <v>0</v>
      </c>
      <c r="AT29" s="8">
        <f t="shared" si="6"/>
        <v>0</v>
      </c>
      <c r="AU29" s="8">
        <f t="shared" si="7"/>
        <v>0</v>
      </c>
      <c r="AV29" s="9"/>
      <c r="AW29" s="9">
        <f t="shared" si="8"/>
        <v>0</v>
      </c>
      <c r="AX29" s="10">
        <f t="shared" si="10"/>
        <v>0</v>
      </c>
    </row>
    <row r="30" spans="1:50" s="3" customFormat="1" ht="11.25" x14ac:dyDescent="0.2">
      <c r="A30" s="68"/>
      <c r="B30" s="68"/>
      <c r="C30" s="68"/>
      <c r="D30" s="68"/>
      <c r="E30" s="68"/>
      <c r="F30" s="99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6">
        <f t="shared" si="1"/>
        <v>0</v>
      </c>
      <c r="AM30" s="7">
        <f t="shared" si="9"/>
        <v>0</v>
      </c>
      <c r="AN30" s="8">
        <f t="shared" si="2"/>
        <v>0</v>
      </c>
      <c r="AO30" s="8"/>
      <c r="AP30" s="101">
        <f t="shared" si="3"/>
        <v>0</v>
      </c>
      <c r="AQ30" s="102"/>
      <c r="AR30" s="8">
        <f t="shared" si="4"/>
        <v>0</v>
      </c>
      <c r="AS30" s="8">
        <f t="shared" si="5"/>
        <v>0</v>
      </c>
      <c r="AT30" s="8">
        <f t="shared" si="6"/>
        <v>0</v>
      </c>
      <c r="AU30" s="8">
        <f t="shared" si="7"/>
        <v>0</v>
      </c>
      <c r="AV30" s="9"/>
      <c r="AW30" s="9">
        <f t="shared" si="8"/>
        <v>0</v>
      </c>
      <c r="AX30" s="10">
        <f t="shared" si="10"/>
        <v>0</v>
      </c>
    </row>
    <row r="31" spans="1:50" s="3" customFormat="1" ht="11.25" x14ac:dyDescent="0.2">
      <c r="A31" s="69"/>
      <c r="B31" s="69"/>
      <c r="C31" s="69"/>
      <c r="D31" s="69"/>
      <c r="E31" s="69"/>
      <c r="F31" s="100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6">
        <f t="shared" si="1"/>
        <v>0</v>
      </c>
      <c r="AM31" s="7">
        <f>SUM(G31:AD31)</f>
        <v>0</v>
      </c>
      <c r="AN31" s="8">
        <f t="shared" si="2"/>
        <v>0</v>
      </c>
      <c r="AO31" s="8"/>
      <c r="AP31" s="101">
        <f t="shared" si="3"/>
        <v>0</v>
      </c>
      <c r="AQ31" s="102"/>
      <c r="AR31" s="8">
        <f t="shared" si="4"/>
        <v>0</v>
      </c>
      <c r="AS31" s="8">
        <f t="shared" si="5"/>
        <v>0</v>
      </c>
      <c r="AT31" s="8">
        <f t="shared" si="6"/>
        <v>0</v>
      </c>
      <c r="AU31" s="8">
        <f t="shared" si="7"/>
        <v>0</v>
      </c>
      <c r="AV31" s="9"/>
      <c r="AW31" s="9">
        <f t="shared" si="8"/>
        <v>0</v>
      </c>
      <c r="AX31" s="10">
        <f t="shared" si="10"/>
        <v>0</v>
      </c>
    </row>
    <row r="32" spans="1:50" s="3" customFormat="1" ht="11.25" customHeight="1" x14ac:dyDescent="0.2">
      <c r="A32" s="13"/>
      <c r="B32" s="13"/>
      <c r="C32" s="13"/>
      <c r="D32" s="13"/>
      <c r="E32" s="13"/>
      <c r="F32" s="14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/>
      <c r="AH32" s="107" t="s">
        <v>27</v>
      </c>
      <c r="AI32" s="107"/>
      <c r="AJ32" s="107"/>
      <c r="AK32" s="107"/>
      <c r="AL32" s="108"/>
      <c r="AM32" s="8">
        <f>SUM(AM14:AM31)</f>
        <v>824.75</v>
      </c>
      <c r="AN32" s="8">
        <f>SUM(AN14:AN31)</f>
        <v>0</v>
      </c>
      <c r="AO32" s="8"/>
      <c r="AP32" s="101">
        <f>SUM(AP14:AQ31)</f>
        <v>0</v>
      </c>
      <c r="AQ32" s="102"/>
      <c r="AR32" s="8">
        <f>SUM(AR14:AR31)</f>
        <v>0</v>
      </c>
      <c r="AS32" s="8">
        <f>SUM(AS14:AS31)</f>
        <v>0</v>
      </c>
      <c r="AT32" s="8">
        <f>SUM(AT14:AT31)</f>
        <v>0</v>
      </c>
      <c r="AU32" s="8">
        <f>SUM(AU14:AU31)</f>
        <v>0</v>
      </c>
      <c r="AV32" s="17"/>
      <c r="AW32" s="9">
        <f>SUM(AW14:AW31)</f>
        <v>2</v>
      </c>
      <c r="AX32" s="18">
        <f t="shared" si="10"/>
        <v>0.6875</v>
      </c>
    </row>
    <row r="33" spans="1:48" s="21" customFormat="1" ht="11.25" x14ac:dyDescent="0.2">
      <c r="A33" s="19"/>
      <c r="B33" s="19"/>
      <c r="C33" s="109"/>
      <c r="D33" s="109"/>
      <c r="E33" s="109"/>
      <c r="F33" s="109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19"/>
      <c r="AI33" s="19"/>
      <c r="AJ33" s="19"/>
      <c r="AK33" s="19"/>
      <c r="AM33" s="22">
        <v>0.34375</v>
      </c>
      <c r="AN33" s="19"/>
      <c r="AO33" s="19"/>
      <c r="AP33" s="19"/>
      <c r="AQ33" s="19"/>
      <c r="AR33" s="19"/>
      <c r="AS33" s="19"/>
      <c r="AT33" s="19"/>
      <c r="AU33" s="19"/>
    </row>
    <row r="34" spans="1:48" s="21" customFormat="1" ht="12.75" x14ac:dyDescent="0.2">
      <c r="A34" s="19"/>
      <c r="B34" s="19"/>
      <c r="C34" s="111"/>
      <c r="D34" s="111"/>
      <c r="E34" s="111"/>
      <c r="F34" s="111"/>
      <c r="G34" s="19"/>
      <c r="H34" s="19"/>
      <c r="I34" s="19"/>
      <c r="J34" s="19"/>
      <c r="K34" s="19"/>
      <c r="L34" s="19"/>
      <c r="M34" s="23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</row>
    <row r="35" spans="1:48" s="3" customFormat="1" ht="11.25" x14ac:dyDescent="0.2">
      <c r="A35" s="13"/>
      <c r="B35" s="13"/>
      <c r="C35" s="88" t="s">
        <v>28</v>
      </c>
      <c r="D35" s="89"/>
      <c r="E35" s="89"/>
      <c r="F35" s="90"/>
      <c r="G35" s="31" t="s">
        <v>29</v>
      </c>
      <c r="H35" s="31" t="s">
        <v>30</v>
      </c>
      <c r="I35" s="31" t="s">
        <v>31</v>
      </c>
      <c r="J35" s="31" t="s">
        <v>26</v>
      </c>
      <c r="K35" s="31" t="s">
        <v>32</v>
      </c>
      <c r="L35" s="31" t="s">
        <v>33</v>
      </c>
      <c r="M35" s="31" t="s">
        <v>34</v>
      </c>
      <c r="N35" s="31" t="s">
        <v>35</v>
      </c>
      <c r="O35" s="31" t="s">
        <v>36</v>
      </c>
      <c r="P35" s="31" t="s">
        <v>37</v>
      </c>
      <c r="Q35" s="31" t="s">
        <v>38</v>
      </c>
      <c r="R35" s="31" t="s">
        <v>39</v>
      </c>
      <c r="S35" s="31" t="s">
        <v>40</v>
      </c>
      <c r="T35" s="31" t="s">
        <v>41</v>
      </c>
      <c r="U35" s="31" t="s">
        <v>42</v>
      </c>
      <c r="V35" s="31" t="s">
        <v>43</v>
      </c>
      <c r="W35" s="31" t="s">
        <v>44</v>
      </c>
      <c r="X35" s="31" t="s">
        <v>45</v>
      </c>
      <c r="Y35" s="31" t="s">
        <v>46</v>
      </c>
      <c r="Z35" s="31" t="s">
        <v>47</v>
      </c>
      <c r="AA35" s="31" t="s">
        <v>48</v>
      </c>
      <c r="AB35" s="31" t="s">
        <v>24</v>
      </c>
      <c r="AC35" s="31" t="s">
        <v>49</v>
      </c>
      <c r="AD35" s="31" t="s">
        <v>50</v>
      </c>
      <c r="AE35" s="31" t="s">
        <v>51</v>
      </c>
      <c r="AF35" s="31" t="s">
        <v>52</v>
      </c>
      <c r="AG35" s="31" t="s">
        <v>53</v>
      </c>
      <c r="AH35" s="31" t="s">
        <v>25</v>
      </c>
      <c r="AI35" s="13"/>
      <c r="AJ35" s="13"/>
      <c r="AK35" s="13"/>
      <c r="AM35" s="13"/>
      <c r="AN35" s="13"/>
      <c r="AO35" s="13"/>
      <c r="AP35" s="13"/>
      <c r="AQ35" s="13"/>
      <c r="AR35" s="13"/>
      <c r="AS35" s="13"/>
      <c r="AT35" s="13"/>
      <c r="AU35" s="13"/>
    </row>
    <row r="36" spans="1:48" s="3" customFormat="1" ht="12.75" x14ac:dyDescent="0.2">
      <c r="A36" s="13"/>
      <c r="B36" s="13"/>
      <c r="C36" s="103" t="s">
        <v>6</v>
      </c>
      <c r="D36" s="104"/>
      <c r="E36" s="104"/>
      <c r="F36" s="105"/>
      <c r="G36" s="32">
        <f>COUNTIF(G14:AK31,"V")</f>
        <v>0</v>
      </c>
      <c r="H36" s="31">
        <f>COUNTIF(G14:AK31,"M")</f>
        <v>0</v>
      </c>
      <c r="I36" s="31">
        <f>COUNTIF(G14:AK31,"D")</f>
        <v>0</v>
      </c>
      <c r="J36" s="31">
        <f>COUNTIF(G14:AK31,"L")</f>
        <v>0</v>
      </c>
      <c r="K36" s="31">
        <f>COUNTIF(G14:AK31,"N")</f>
        <v>0</v>
      </c>
      <c r="L36" s="31">
        <f>COUNTIF(G14:AK31,"NS")</f>
        <v>0</v>
      </c>
      <c r="M36" s="31">
        <f>COUNTIF(G14:AK31,"A")</f>
        <v>0</v>
      </c>
      <c r="N36" s="31">
        <f>COUNTIF(G14:AK31,"MA")</f>
        <v>0</v>
      </c>
      <c r="O36" s="31">
        <f>COUNTIF(G14:AK31,"NA")</f>
        <v>0</v>
      </c>
      <c r="P36" s="31">
        <f>COUNTIF(G14:AK31,"KA")</f>
        <v>0</v>
      </c>
      <c r="Q36" s="31">
        <f>COUNTIF(G14:AK31,"G")</f>
        <v>0</v>
      </c>
      <c r="R36" s="31">
        <f>COUNTIF(G14:AK31,"ID")</f>
        <v>0</v>
      </c>
      <c r="S36" s="31">
        <f>COUNTIF(G14:AK31,"PV")</f>
        <v>1</v>
      </c>
      <c r="T36" s="31">
        <f>COUNTIF(G14:AK31,"MD")</f>
        <v>0</v>
      </c>
      <c r="U36" s="31">
        <f>COUNTIF(G14:AK31,"K")</f>
        <v>0</v>
      </c>
      <c r="V36" s="31">
        <f>COUNTIF(G14:AK31,"KV")</f>
        <v>0</v>
      </c>
      <c r="W36" s="31">
        <f>COUNTIF(G14:AK31,"VV")</f>
        <v>0</v>
      </c>
      <c r="X36" s="31">
        <f>COUNTIF(G14:AK31,"KT")</f>
        <v>0</v>
      </c>
      <c r="Y36" s="31">
        <f>COUNTIF(G14:AK31,"KM")</f>
        <v>0</v>
      </c>
      <c r="Z36" s="31">
        <f>COUNTIF(G14:AK31,"PK")</f>
        <v>0</v>
      </c>
      <c r="AA36" s="31">
        <f>COUNTIF(G14:AK31,"PN")</f>
        <v>0</v>
      </c>
      <c r="AB36" s="31">
        <f>COUNTIF(G14:AK31,"PB")</f>
        <v>2</v>
      </c>
      <c r="AC36" s="31">
        <f>COUNTIF(G14:AK31,"ND")</f>
        <v>0</v>
      </c>
      <c r="AD36" s="31">
        <f>COUNTIF(G14:AK31,"NP")</f>
        <v>0</v>
      </c>
      <c r="AE36" s="31">
        <f>COUNTIF(G14:AK31,"KR")</f>
        <v>0</v>
      </c>
      <c r="AF36" s="31">
        <f>COUNTIF(G14:AK31,"NN")</f>
        <v>0</v>
      </c>
      <c r="AG36" s="31">
        <f>COUNTIF(G14:AK31,"ST")</f>
        <v>0</v>
      </c>
      <c r="AH36" s="31">
        <f>COUNTIF(H14:AL31,"TA")</f>
        <v>20</v>
      </c>
      <c r="AI36" s="13"/>
      <c r="AJ36" s="13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</row>
    <row r="37" spans="1:48" s="3" customFormat="1" ht="11.25" x14ac:dyDescent="0.2">
      <c r="A37" s="13"/>
      <c r="B37" s="13"/>
      <c r="C37" s="103" t="s">
        <v>54</v>
      </c>
      <c r="D37" s="104"/>
      <c r="E37" s="104"/>
      <c r="F37" s="105"/>
      <c r="G37" s="33">
        <f t="shared" ref="G37:Q37" si="11">G36*8.25</f>
        <v>0</v>
      </c>
      <c r="H37" s="33">
        <f t="shared" si="11"/>
        <v>0</v>
      </c>
      <c r="I37" s="33">
        <f t="shared" si="11"/>
        <v>0</v>
      </c>
      <c r="J37" s="33">
        <f t="shared" si="11"/>
        <v>0</v>
      </c>
      <c r="K37" s="33">
        <f t="shared" si="11"/>
        <v>0</v>
      </c>
      <c r="L37" s="33">
        <f t="shared" si="11"/>
        <v>0</v>
      </c>
      <c r="M37" s="33">
        <f t="shared" si="11"/>
        <v>0</v>
      </c>
      <c r="N37" s="33">
        <f t="shared" si="11"/>
        <v>0</v>
      </c>
      <c r="O37" s="33">
        <f t="shared" si="11"/>
        <v>0</v>
      </c>
      <c r="P37" s="33">
        <f t="shared" si="11"/>
        <v>0</v>
      </c>
      <c r="Q37" s="33">
        <f t="shared" si="11"/>
        <v>0</v>
      </c>
      <c r="R37" s="33">
        <f>R36*8.25</f>
        <v>0</v>
      </c>
      <c r="S37" s="33">
        <f t="shared" ref="S37:AG37" si="12">S36*8.25</f>
        <v>8.25</v>
      </c>
      <c r="T37" s="33">
        <f t="shared" si="12"/>
        <v>0</v>
      </c>
      <c r="U37" s="33">
        <f t="shared" si="12"/>
        <v>0</v>
      </c>
      <c r="V37" s="33">
        <f t="shared" si="12"/>
        <v>0</v>
      </c>
      <c r="W37" s="33">
        <f t="shared" si="12"/>
        <v>0</v>
      </c>
      <c r="X37" s="33">
        <f t="shared" si="12"/>
        <v>0</v>
      </c>
      <c r="Y37" s="33">
        <f t="shared" si="12"/>
        <v>0</v>
      </c>
      <c r="Z37" s="33">
        <f t="shared" si="12"/>
        <v>0</v>
      </c>
      <c r="AA37" s="33">
        <f t="shared" si="12"/>
        <v>0</v>
      </c>
      <c r="AB37" s="33">
        <f t="shared" si="12"/>
        <v>16.5</v>
      </c>
      <c r="AC37" s="33">
        <f t="shared" si="12"/>
        <v>0</v>
      </c>
      <c r="AD37" s="33">
        <f t="shared" si="12"/>
        <v>0</v>
      </c>
      <c r="AE37" s="33">
        <f t="shared" si="12"/>
        <v>0</v>
      </c>
      <c r="AF37" s="33">
        <f t="shared" si="12"/>
        <v>0</v>
      </c>
      <c r="AG37" s="33">
        <f t="shared" si="12"/>
        <v>0</v>
      </c>
      <c r="AH37" s="33">
        <f>AH36*8.25</f>
        <v>165</v>
      </c>
      <c r="AI37" s="13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</row>
    <row r="38" spans="1:48" s="3" customFormat="1" ht="11.25" x14ac:dyDescent="0.2">
      <c r="A38" s="27"/>
    </row>
    <row r="39" spans="1:48" s="3" customFormat="1" ht="11.25" x14ac:dyDescent="0.2"/>
    <row r="40" spans="1:48" s="3" customFormat="1" ht="11.25" x14ac:dyDescent="0.2">
      <c r="X40" s="28"/>
    </row>
    <row r="44" spans="1:48" ht="15.75" thickBot="1" x14ac:dyDescent="0.3"/>
    <row r="45" spans="1:48" ht="21" thickBot="1" x14ac:dyDescent="0.3">
      <c r="C45" s="58">
        <v>41591</v>
      </c>
      <c r="D45" s="59" t="str">
        <f>INDEX(sd,WEEKDAY(C45))</f>
        <v>Td</v>
      </c>
    </row>
  </sheetData>
  <mergeCells count="90">
    <mergeCell ref="A1:B1"/>
    <mergeCell ref="A2:B2"/>
    <mergeCell ref="C34:F34"/>
    <mergeCell ref="AK34:AV34"/>
    <mergeCell ref="AP25:AQ25"/>
    <mergeCell ref="F26:F28"/>
    <mergeCell ref="AP26:AQ26"/>
    <mergeCell ref="AP27:AQ27"/>
    <mergeCell ref="AP28:AQ28"/>
    <mergeCell ref="AP21:AQ21"/>
    <mergeCell ref="AP22:AQ22"/>
    <mergeCell ref="F23:F25"/>
    <mergeCell ref="AP23:AQ23"/>
    <mergeCell ref="AP24:AQ24"/>
    <mergeCell ref="A29:A31"/>
    <mergeCell ref="B29:B31"/>
    <mergeCell ref="C35:F35"/>
    <mergeCell ref="C36:F36"/>
    <mergeCell ref="AK36:AV36"/>
    <mergeCell ref="C37:F37"/>
    <mergeCell ref="AP29:AQ29"/>
    <mergeCell ref="AP30:AQ30"/>
    <mergeCell ref="AP31:AQ31"/>
    <mergeCell ref="AH32:AL32"/>
    <mergeCell ref="AP32:AQ32"/>
    <mergeCell ref="C33:F33"/>
    <mergeCell ref="F29:F31"/>
    <mergeCell ref="C29:C31"/>
    <mergeCell ref="D29:D31"/>
    <mergeCell ref="E29:E31"/>
    <mergeCell ref="A26:A28"/>
    <mergeCell ref="B26:B28"/>
    <mergeCell ref="C26:C28"/>
    <mergeCell ref="D26:D28"/>
    <mergeCell ref="E26:E28"/>
    <mergeCell ref="A23:A25"/>
    <mergeCell ref="B23:B25"/>
    <mergeCell ref="C23:C25"/>
    <mergeCell ref="D23:D25"/>
    <mergeCell ref="E23:E25"/>
    <mergeCell ref="AP17:AQ17"/>
    <mergeCell ref="AP18:AQ18"/>
    <mergeCell ref="AP19:AQ19"/>
    <mergeCell ref="A20:A22"/>
    <mergeCell ref="B20:B22"/>
    <mergeCell ref="C20:C22"/>
    <mergeCell ref="D20:D22"/>
    <mergeCell ref="E20:E22"/>
    <mergeCell ref="F20:F22"/>
    <mergeCell ref="AP20:AQ20"/>
    <mergeCell ref="A17:A19"/>
    <mergeCell ref="B17:B19"/>
    <mergeCell ref="C17:C19"/>
    <mergeCell ref="D17:D19"/>
    <mergeCell ref="E17:E19"/>
    <mergeCell ref="F17:F19"/>
    <mergeCell ref="AP13:AQ13"/>
    <mergeCell ref="A14:A16"/>
    <mergeCell ref="B14:B16"/>
    <mergeCell ref="C14:C16"/>
    <mergeCell ref="D14:D16"/>
    <mergeCell ref="E14:E16"/>
    <mergeCell ref="F14:F16"/>
    <mergeCell ref="AP14:AQ14"/>
    <mergeCell ref="AP15:AQ15"/>
    <mergeCell ref="AP16:AQ16"/>
    <mergeCell ref="AW10:AW12"/>
    <mergeCell ref="AX10:AX12"/>
    <mergeCell ref="AN11:AN12"/>
    <mergeCell ref="AO11:AO12"/>
    <mergeCell ref="AP11:AQ12"/>
    <mergeCell ref="AR11:AR12"/>
    <mergeCell ref="AS11:AS12"/>
    <mergeCell ref="AT11:AT12"/>
    <mergeCell ref="A5:AX5"/>
    <mergeCell ref="A7:A13"/>
    <mergeCell ref="B7:B13"/>
    <mergeCell ref="C7:C13"/>
    <mergeCell ref="D7:D13"/>
    <mergeCell ref="E7:E13"/>
    <mergeCell ref="F7:F13"/>
    <mergeCell ref="G7:AK11"/>
    <mergeCell ref="AU11:AU12"/>
    <mergeCell ref="AL7:AU8"/>
    <mergeCell ref="AV7:AX9"/>
    <mergeCell ref="AL9:AL12"/>
    <mergeCell ref="AM9:AU9"/>
    <mergeCell ref="AM10:AM12"/>
    <mergeCell ref="AN10:AU10"/>
    <mergeCell ref="AV10:AV12"/>
  </mergeCells>
  <conditionalFormatting sqref="G30:AK31 X14:AB19 AJ14:AK29 X21:AB22 X20:Y20 AA20:AB20 X24:AB29">
    <cfRule type="cellIs" dxfId="197" priority="56" stopIfTrue="1" operator="lessThanOrEqual">
      <formula>12</formula>
    </cfRule>
  </conditionalFormatting>
  <conditionalFormatting sqref="BA12">
    <cfRule type="cellIs" dxfId="196" priority="54" operator="equal">
      <formula>7</formula>
    </cfRule>
    <cfRule type="cellIs" dxfId="195" priority="55" operator="equal">
      <formula>6</formula>
    </cfRule>
  </conditionalFormatting>
  <conditionalFormatting sqref="H14:I29">
    <cfRule type="cellIs" dxfId="194" priority="42" stopIfTrue="1" operator="lessThanOrEqual">
      <formula>12</formula>
    </cfRule>
  </conditionalFormatting>
  <conditionalFormatting sqref="O14:P29">
    <cfRule type="cellIs" dxfId="193" priority="41" stopIfTrue="1" operator="lessThanOrEqual">
      <formula>12</formula>
    </cfRule>
  </conditionalFormatting>
  <conditionalFormatting sqref="AE14:AI22 AE24:AI29">
    <cfRule type="cellIs" dxfId="192" priority="40" stopIfTrue="1" operator="lessThanOrEqual">
      <formula>12</formula>
    </cfRule>
  </conditionalFormatting>
  <conditionalFormatting sqref="V14:W29">
    <cfRule type="cellIs" dxfId="191" priority="39" stopIfTrue="1" operator="lessThanOrEqual">
      <formula>12</formula>
    </cfRule>
  </conditionalFormatting>
  <conditionalFormatting sqref="AC14:AD29">
    <cfRule type="cellIs" dxfId="190" priority="38" stopIfTrue="1" operator="lessThanOrEqual">
      <formula>12</formula>
    </cfRule>
  </conditionalFormatting>
  <conditionalFormatting sqref="Q14:U22 Q24:U28 Q29:R29 T29:U29">
    <cfRule type="cellIs" dxfId="189" priority="37" stopIfTrue="1" operator="lessThanOrEqual">
      <formula>12</formula>
    </cfRule>
  </conditionalFormatting>
  <conditionalFormatting sqref="J14:N19 J21:N22 J20:L20 N20 J24:N29">
    <cfRule type="cellIs" dxfId="188" priority="36" stopIfTrue="1" operator="lessThanOrEqual">
      <formula>12</formula>
    </cfRule>
  </conditionalFormatting>
  <conditionalFormatting sqref="G14:G29">
    <cfRule type="cellIs" dxfId="187" priority="35" stopIfTrue="1" operator="lessThanOrEqual">
      <formula>12</formula>
    </cfRule>
  </conditionalFormatting>
  <conditionalFormatting sqref="G13:AK13">
    <cfRule type="cellIs" dxfId="186" priority="4" operator="equal">
      <formula>"Sm"</formula>
    </cfRule>
    <cfRule type="cellIs" dxfId="185" priority="5" operator="equal">
      <formula>"Šš"</formula>
    </cfRule>
    <cfRule type="containsText" dxfId="184" priority="6" operator="containsText" text="Sk">
      <formula>NOT(ISERROR(SEARCH("Sk",G13)))</formula>
    </cfRule>
    <cfRule type="containsText" dxfId="183" priority="7" operator="containsText" text="Št">
      <formula>NOT(ISERROR(SEARCH("Št",G13)))</formula>
    </cfRule>
    <cfRule type="cellIs" dxfId="182" priority="10" operator="equal">
      <formula>"Šeštadienis"</formula>
    </cfRule>
    <cfRule type="cellIs" dxfId="181" priority="11" operator="equal">
      <formula>"Šeštadienis"</formula>
    </cfRule>
  </conditionalFormatting>
  <conditionalFormatting sqref="G13:AK13">
    <cfRule type="containsText" dxfId="180" priority="8" operator="containsText" text="Šeš">
      <formula>NOT(ISERROR(SEARCH("Šeš",G13)))</formula>
    </cfRule>
    <cfRule type="cellIs" dxfId="179" priority="9" operator="equal">
      <formula>"Šeštadienis"</formula>
    </cfRule>
  </conditionalFormatting>
  <conditionalFormatting sqref="G13:AK13">
    <cfRule type="cellIs" dxfId="178" priority="3" operator="equal">
      <formula>$G$13:$AK$13=Sm</formula>
    </cfRule>
  </conditionalFormatting>
  <conditionalFormatting sqref="G13:AK13">
    <cfRule type="cellIs" dxfId="177" priority="2" operator="equal">
      <formula>"Sm"</formula>
    </cfRule>
  </conditionalFormatting>
  <conditionalFormatting sqref="G14:AK31">
    <cfRule type="cellIs" dxfId="176" priority="1" operator="equal">
      <formula>"p"</formula>
    </cfRule>
  </conditionalFormatting>
  <dataValidations count="2">
    <dataValidation type="list" allowBlank="1" showInputMessage="1" showErrorMessage="1" sqref="A2:B2">
      <formula1>"1,2,3,4,5,6,7,8,9,10,11,12"</formula1>
    </dataValidation>
    <dataValidation type="list" allowBlank="1" showInputMessage="1" showErrorMessage="1" sqref="A1:B1">
      <formula1>" 2013, 2014, 2015, 2016, 2017, 2018, 2019, 2020, 2021, 2022, 2023, 2024, 2025, 2026, 2027, 2028, 2029, 2030                 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43"/>
  <sheetViews>
    <sheetView showZeros="0" workbookViewId="0">
      <selection activeCell="G13" sqref="G13"/>
    </sheetView>
  </sheetViews>
  <sheetFormatPr defaultRowHeight="15" x14ac:dyDescent="0.25"/>
  <cols>
    <col min="1" max="1" width="2.7109375" style="50" customWidth="1"/>
    <col min="2" max="2" width="3.85546875" style="50" customWidth="1"/>
    <col min="3" max="3" width="25.85546875" style="50" customWidth="1"/>
    <col min="4" max="4" width="16" style="50" customWidth="1"/>
    <col min="5" max="5" width="3.5703125" style="50" customWidth="1"/>
    <col min="6" max="6" width="4.7109375" style="50" customWidth="1"/>
    <col min="7" max="7" width="3.5703125" style="50" customWidth="1"/>
    <col min="8" max="37" width="3.28515625" style="50" customWidth="1"/>
    <col min="38" max="38" width="3.5703125" style="50" customWidth="1"/>
    <col min="39" max="39" width="7" style="50" customWidth="1"/>
    <col min="40" max="40" width="3.5703125" style="50" customWidth="1"/>
    <col min="41" max="41" width="3.140625" style="50" customWidth="1"/>
    <col min="42" max="42" width="2.85546875" style="50" customWidth="1"/>
    <col min="43" max="43" width="1.42578125" style="50" customWidth="1"/>
    <col min="44" max="44" width="3.42578125" style="50" customWidth="1"/>
    <col min="45" max="49" width="2.85546875" style="50" customWidth="1"/>
    <col min="50" max="50" width="4.42578125" style="50" customWidth="1"/>
    <col min="51" max="256" width="9.140625" style="50"/>
    <col min="257" max="257" width="2.7109375" style="50" customWidth="1"/>
    <col min="258" max="258" width="3.85546875" style="50" customWidth="1"/>
    <col min="259" max="259" width="25.85546875" style="50" customWidth="1"/>
    <col min="260" max="260" width="16" style="50" customWidth="1"/>
    <col min="261" max="261" width="3.5703125" style="50" customWidth="1"/>
    <col min="262" max="262" width="4.7109375" style="50" customWidth="1"/>
    <col min="263" max="263" width="3.5703125" style="50" customWidth="1"/>
    <col min="264" max="264" width="3.28515625" style="50" customWidth="1"/>
    <col min="265" max="265" width="3.7109375" style="50" customWidth="1"/>
    <col min="266" max="293" width="3.28515625" style="50" customWidth="1"/>
    <col min="294" max="294" width="3.5703125" style="50" customWidth="1"/>
    <col min="295" max="295" width="7" style="50" customWidth="1"/>
    <col min="296" max="296" width="3.5703125" style="50" customWidth="1"/>
    <col min="297" max="297" width="3.140625" style="50" customWidth="1"/>
    <col min="298" max="298" width="2.85546875" style="50" customWidth="1"/>
    <col min="299" max="299" width="1.42578125" style="50" customWidth="1"/>
    <col min="300" max="305" width="2.85546875" style="50" customWidth="1"/>
    <col min="306" max="306" width="4.42578125" style="50" customWidth="1"/>
    <col min="307" max="512" width="9.140625" style="50"/>
    <col min="513" max="513" width="2.7109375" style="50" customWidth="1"/>
    <col min="514" max="514" width="3.85546875" style="50" customWidth="1"/>
    <col min="515" max="515" width="25.85546875" style="50" customWidth="1"/>
    <col min="516" max="516" width="16" style="50" customWidth="1"/>
    <col min="517" max="517" width="3.5703125" style="50" customWidth="1"/>
    <col min="518" max="518" width="4.7109375" style="50" customWidth="1"/>
    <col min="519" max="519" width="3.5703125" style="50" customWidth="1"/>
    <col min="520" max="520" width="3.28515625" style="50" customWidth="1"/>
    <col min="521" max="521" width="3.7109375" style="50" customWidth="1"/>
    <col min="522" max="549" width="3.28515625" style="50" customWidth="1"/>
    <col min="550" max="550" width="3.5703125" style="50" customWidth="1"/>
    <col min="551" max="551" width="7" style="50" customWidth="1"/>
    <col min="552" max="552" width="3.5703125" style="50" customWidth="1"/>
    <col min="553" max="553" width="3.140625" style="50" customWidth="1"/>
    <col min="554" max="554" width="2.85546875" style="50" customWidth="1"/>
    <col min="555" max="555" width="1.42578125" style="50" customWidth="1"/>
    <col min="556" max="561" width="2.85546875" style="50" customWidth="1"/>
    <col min="562" max="562" width="4.42578125" style="50" customWidth="1"/>
    <col min="563" max="768" width="9.140625" style="50"/>
    <col min="769" max="769" width="2.7109375" style="50" customWidth="1"/>
    <col min="770" max="770" width="3.85546875" style="50" customWidth="1"/>
    <col min="771" max="771" width="25.85546875" style="50" customWidth="1"/>
    <col min="772" max="772" width="16" style="50" customWidth="1"/>
    <col min="773" max="773" width="3.5703125" style="50" customWidth="1"/>
    <col min="774" max="774" width="4.7109375" style="50" customWidth="1"/>
    <col min="775" max="775" width="3.5703125" style="50" customWidth="1"/>
    <col min="776" max="776" width="3.28515625" style="50" customWidth="1"/>
    <col min="777" max="777" width="3.7109375" style="50" customWidth="1"/>
    <col min="778" max="805" width="3.28515625" style="50" customWidth="1"/>
    <col min="806" max="806" width="3.5703125" style="50" customWidth="1"/>
    <col min="807" max="807" width="7" style="50" customWidth="1"/>
    <col min="808" max="808" width="3.5703125" style="50" customWidth="1"/>
    <col min="809" max="809" width="3.140625" style="50" customWidth="1"/>
    <col min="810" max="810" width="2.85546875" style="50" customWidth="1"/>
    <col min="811" max="811" width="1.42578125" style="50" customWidth="1"/>
    <col min="812" max="817" width="2.85546875" style="50" customWidth="1"/>
    <col min="818" max="818" width="4.42578125" style="50" customWidth="1"/>
    <col min="819" max="1024" width="9.140625" style="50"/>
    <col min="1025" max="1025" width="2.7109375" style="50" customWidth="1"/>
    <col min="1026" max="1026" width="3.85546875" style="50" customWidth="1"/>
    <col min="1027" max="1027" width="25.85546875" style="50" customWidth="1"/>
    <col min="1028" max="1028" width="16" style="50" customWidth="1"/>
    <col min="1029" max="1029" width="3.5703125" style="50" customWidth="1"/>
    <col min="1030" max="1030" width="4.7109375" style="50" customWidth="1"/>
    <col min="1031" max="1031" width="3.5703125" style="50" customWidth="1"/>
    <col min="1032" max="1032" width="3.28515625" style="50" customWidth="1"/>
    <col min="1033" max="1033" width="3.7109375" style="50" customWidth="1"/>
    <col min="1034" max="1061" width="3.28515625" style="50" customWidth="1"/>
    <col min="1062" max="1062" width="3.5703125" style="50" customWidth="1"/>
    <col min="1063" max="1063" width="7" style="50" customWidth="1"/>
    <col min="1064" max="1064" width="3.5703125" style="50" customWidth="1"/>
    <col min="1065" max="1065" width="3.140625" style="50" customWidth="1"/>
    <col min="1066" max="1066" width="2.85546875" style="50" customWidth="1"/>
    <col min="1067" max="1067" width="1.42578125" style="50" customWidth="1"/>
    <col min="1068" max="1073" width="2.85546875" style="50" customWidth="1"/>
    <col min="1074" max="1074" width="4.42578125" style="50" customWidth="1"/>
    <col min="1075" max="1280" width="9.140625" style="50"/>
    <col min="1281" max="1281" width="2.7109375" style="50" customWidth="1"/>
    <col min="1282" max="1282" width="3.85546875" style="50" customWidth="1"/>
    <col min="1283" max="1283" width="25.85546875" style="50" customWidth="1"/>
    <col min="1284" max="1284" width="16" style="50" customWidth="1"/>
    <col min="1285" max="1285" width="3.5703125" style="50" customWidth="1"/>
    <col min="1286" max="1286" width="4.7109375" style="50" customWidth="1"/>
    <col min="1287" max="1287" width="3.5703125" style="50" customWidth="1"/>
    <col min="1288" max="1288" width="3.28515625" style="50" customWidth="1"/>
    <col min="1289" max="1289" width="3.7109375" style="50" customWidth="1"/>
    <col min="1290" max="1317" width="3.28515625" style="50" customWidth="1"/>
    <col min="1318" max="1318" width="3.5703125" style="50" customWidth="1"/>
    <col min="1319" max="1319" width="7" style="50" customWidth="1"/>
    <col min="1320" max="1320" width="3.5703125" style="50" customWidth="1"/>
    <col min="1321" max="1321" width="3.140625" style="50" customWidth="1"/>
    <col min="1322" max="1322" width="2.85546875" style="50" customWidth="1"/>
    <col min="1323" max="1323" width="1.42578125" style="50" customWidth="1"/>
    <col min="1324" max="1329" width="2.85546875" style="50" customWidth="1"/>
    <col min="1330" max="1330" width="4.42578125" style="50" customWidth="1"/>
    <col min="1331" max="1536" width="9.140625" style="50"/>
    <col min="1537" max="1537" width="2.7109375" style="50" customWidth="1"/>
    <col min="1538" max="1538" width="3.85546875" style="50" customWidth="1"/>
    <col min="1539" max="1539" width="25.85546875" style="50" customWidth="1"/>
    <col min="1540" max="1540" width="16" style="50" customWidth="1"/>
    <col min="1541" max="1541" width="3.5703125" style="50" customWidth="1"/>
    <col min="1542" max="1542" width="4.7109375" style="50" customWidth="1"/>
    <col min="1543" max="1543" width="3.5703125" style="50" customWidth="1"/>
    <col min="1544" max="1544" width="3.28515625" style="50" customWidth="1"/>
    <col min="1545" max="1545" width="3.7109375" style="50" customWidth="1"/>
    <col min="1546" max="1573" width="3.28515625" style="50" customWidth="1"/>
    <col min="1574" max="1574" width="3.5703125" style="50" customWidth="1"/>
    <col min="1575" max="1575" width="7" style="50" customWidth="1"/>
    <col min="1576" max="1576" width="3.5703125" style="50" customWidth="1"/>
    <col min="1577" max="1577" width="3.140625" style="50" customWidth="1"/>
    <col min="1578" max="1578" width="2.85546875" style="50" customWidth="1"/>
    <col min="1579" max="1579" width="1.42578125" style="50" customWidth="1"/>
    <col min="1580" max="1585" width="2.85546875" style="50" customWidth="1"/>
    <col min="1586" max="1586" width="4.42578125" style="50" customWidth="1"/>
    <col min="1587" max="1792" width="9.140625" style="50"/>
    <col min="1793" max="1793" width="2.7109375" style="50" customWidth="1"/>
    <col min="1794" max="1794" width="3.85546875" style="50" customWidth="1"/>
    <col min="1795" max="1795" width="25.85546875" style="50" customWidth="1"/>
    <col min="1796" max="1796" width="16" style="50" customWidth="1"/>
    <col min="1797" max="1797" width="3.5703125" style="50" customWidth="1"/>
    <col min="1798" max="1798" width="4.7109375" style="50" customWidth="1"/>
    <col min="1799" max="1799" width="3.5703125" style="50" customWidth="1"/>
    <col min="1800" max="1800" width="3.28515625" style="50" customWidth="1"/>
    <col min="1801" max="1801" width="3.7109375" style="50" customWidth="1"/>
    <col min="1802" max="1829" width="3.28515625" style="50" customWidth="1"/>
    <col min="1830" max="1830" width="3.5703125" style="50" customWidth="1"/>
    <col min="1831" max="1831" width="7" style="50" customWidth="1"/>
    <col min="1832" max="1832" width="3.5703125" style="50" customWidth="1"/>
    <col min="1833" max="1833" width="3.140625" style="50" customWidth="1"/>
    <col min="1834" max="1834" width="2.85546875" style="50" customWidth="1"/>
    <col min="1835" max="1835" width="1.42578125" style="50" customWidth="1"/>
    <col min="1836" max="1841" width="2.85546875" style="50" customWidth="1"/>
    <col min="1842" max="1842" width="4.42578125" style="50" customWidth="1"/>
    <col min="1843" max="2048" width="9.140625" style="50"/>
    <col min="2049" max="2049" width="2.7109375" style="50" customWidth="1"/>
    <col min="2050" max="2050" width="3.85546875" style="50" customWidth="1"/>
    <col min="2051" max="2051" width="25.85546875" style="50" customWidth="1"/>
    <col min="2052" max="2052" width="16" style="50" customWidth="1"/>
    <col min="2053" max="2053" width="3.5703125" style="50" customWidth="1"/>
    <col min="2054" max="2054" width="4.7109375" style="50" customWidth="1"/>
    <col min="2055" max="2055" width="3.5703125" style="50" customWidth="1"/>
    <col min="2056" max="2056" width="3.28515625" style="50" customWidth="1"/>
    <col min="2057" max="2057" width="3.7109375" style="50" customWidth="1"/>
    <col min="2058" max="2085" width="3.28515625" style="50" customWidth="1"/>
    <col min="2086" max="2086" width="3.5703125" style="50" customWidth="1"/>
    <col min="2087" max="2087" width="7" style="50" customWidth="1"/>
    <col min="2088" max="2088" width="3.5703125" style="50" customWidth="1"/>
    <col min="2089" max="2089" width="3.140625" style="50" customWidth="1"/>
    <col min="2090" max="2090" width="2.85546875" style="50" customWidth="1"/>
    <col min="2091" max="2091" width="1.42578125" style="50" customWidth="1"/>
    <col min="2092" max="2097" width="2.85546875" style="50" customWidth="1"/>
    <col min="2098" max="2098" width="4.42578125" style="50" customWidth="1"/>
    <col min="2099" max="2304" width="9.140625" style="50"/>
    <col min="2305" max="2305" width="2.7109375" style="50" customWidth="1"/>
    <col min="2306" max="2306" width="3.85546875" style="50" customWidth="1"/>
    <col min="2307" max="2307" width="25.85546875" style="50" customWidth="1"/>
    <col min="2308" max="2308" width="16" style="50" customWidth="1"/>
    <col min="2309" max="2309" width="3.5703125" style="50" customWidth="1"/>
    <col min="2310" max="2310" width="4.7109375" style="50" customWidth="1"/>
    <col min="2311" max="2311" width="3.5703125" style="50" customWidth="1"/>
    <col min="2312" max="2312" width="3.28515625" style="50" customWidth="1"/>
    <col min="2313" max="2313" width="3.7109375" style="50" customWidth="1"/>
    <col min="2314" max="2341" width="3.28515625" style="50" customWidth="1"/>
    <col min="2342" max="2342" width="3.5703125" style="50" customWidth="1"/>
    <col min="2343" max="2343" width="7" style="50" customWidth="1"/>
    <col min="2344" max="2344" width="3.5703125" style="50" customWidth="1"/>
    <col min="2345" max="2345" width="3.140625" style="50" customWidth="1"/>
    <col min="2346" max="2346" width="2.85546875" style="50" customWidth="1"/>
    <col min="2347" max="2347" width="1.42578125" style="50" customWidth="1"/>
    <col min="2348" max="2353" width="2.85546875" style="50" customWidth="1"/>
    <col min="2354" max="2354" width="4.42578125" style="50" customWidth="1"/>
    <col min="2355" max="2560" width="9.140625" style="50"/>
    <col min="2561" max="2561" width="2.7109375" style="50" customWidth="1"/>
    <col min="2562" max="2562" width="3.85546875" style="50" customWidth="1"/>
    <col min="2563" max="2563" width="25.85546875" style="50" customWidth="1"/>
    <col min="2564" max="2564" width="16" style="50" customWidth="1"/>
    <col min="2565" max="2565" width="3.5703125" style="50" customWidth="1"/>
    <col min="2566" max="2566" width="4.7109375" style="50" customWidth="1"/>
    <col min="2567" max="2567" width="3.5703125" style="50" customWidth="1"/>
    <col min="2568" max="2568" width="3.28515625" style="50" customWidth="1"/>
    <col min="2569" max="2569" width="3.7109375" style="50" customWidth="1"/>
    <col min="2570" max="2597" width="3.28515625" style="50" customWidth="1"/>
    <col min="2598" max="2598" width="3.5703125" style="50" customWidth="1"/>
    <col min="2599" max="2599" width="7" style="50" customWidth="1"/>
    <col min="2600" max="2600" width="3.5703125" style="50" customWidth="1"/>
    <col min="2601" max="2601" width="3.140625" style="50" customWidth="1"/>
    <col min="2602" max="2602" width="2.85546875" style="50" customWidth="1"/>
    <col min="2603" max="2603" width="1.42578125" style="50" customWidth="1"/>
    <col min="2604" max="2609" width="2.85546875" style="50" customWidth="1"/>
    <col min="2610" max="2610" width="4.42578125" style="50" customWidth="1"/>
    <col min="2611" max="2816" width="9.140625" style="50"/>
    <col min="2817" max="2817" width="2.7109375" style="50" customWidth="1"/>
    <col min="2818" max="2818" width="3.85546875" style="50" customWidth="1"/>
    <col min="2819" max="2819" width="25.85546875" style="50" customWidth="1"/>
    <col min="2820" max="2820" width="16" style="50" customWidth="1"/>
    <col min="2821" max="2821" width="3.5703125" style="50" customWidth="1"/>
    <col min="2822" max="2822" width="4.7109375" style="50" customWidth="1"/>
    <col min="2823" max="2823" width="3.5703125" style="50" customWidth="1"/>
    <col min="2824" max="2824" width="3.28515625" style="50" customWidth="1"/>
    <col min="2825" max="2825" width="3.7109375" style="50" customWidth="1"/>
    <col min="2826" max="2853" width="3.28515625" style="50" customWidth="1"/>
    <col min="2854" max="2854" width="3.5703125" style="50" customWidth="1"/>
    <col min="2855" max="2855" width="7" style="50" customWidth="1"/>
    <col min="2856" max="2856" width="3.5703125" style="50" customWidth="1"/>
    <col min="2857" max="2857" width="3.140625" style="50" customWidth="1"/>
    <col min="2858" max="2858" width="2.85546875" style="50" customWidth="1"/>
    <col min="2859" max="2859" width="1.42578125" style="50" customWidth="1"/>
    <col min="2860" max="2865" width="2.85546875" style="50" customWidth="1"/>
    <col min="2866" max="2866" width="4.42578125" style="50" customWidth="1"/>
    <col min="2867" max="3072" width="9.140625" style="50"/>
    <col min="3073" max="3073" width="2.7109375" style="50" customWidth="1"/>
    <col min="3074" max="3074" width="3.85546875" style="50" customWidth="1"/>
    <col min="3075" max="3075" width="25.85546875" style="50" customWidth="1"/>
    <col min="3076" max="3076" width="16" style="50" customWidth="1"/>
    <col min="3077" max="3077" width="3.5703125" style="50" customWidth="1"/>
    <col min="3078" max="3078" width="4.7109375" style="50" customWidth="1"/>
    <col min="3079" max="3079" width="3.5703125" style="50" customWidth="1"/>
    <col min="3080" max="3080" width="3.28515625" style="50" customWidth="1"/>
    <col min="3081" max="3081" width="3.7109375" style="50" customWidth="1"/>
    <col min="3082" max="3109" width="3.28515625" style="50" customWidth="1"/>
    <col min="3110" max="3110" width="3.5703125" style="50" customWidth="1"/>
    <col min="3111" max="3111" width="7" style="50" customWidth="1"/>
    <col min="3112" max="3112" width="3.5703125" style="50" customWidth="1"/>
    <col min="3113" max="3113" width="3.140625" style="50" customWidth="1"/>
    <col min="3114" max="3114" width="2.85546875" style="50" customWidth="1"/>
    <col min="3115" max="3115" width="1.42578125" style="50" customWidth="1"/>
    <col min="3116" max="3121" width="2.85546875" style="50" customWidth="1"/>
    <col min="3122" max="3122" width="4.42578125" style="50" customWidth="1"/>
    <col min="3123" max="3328" width="9.140625" style="50"/>
    <col min="3329" max="3329" width="2.7109375" style="50" customWidth="1"/>
    <col min="3330" max="3330" width="3.85546875" style="50" customWidth="1"/>
    <col min="3331" max="3331" width="25.85546875" style="50" customWidth="1"/>
    <col min="3332" max="3332" width="16" style="50" customWidth="1"/>
    <col min="3333" max="3333" width="3.5703125" style="50" customWidth="1"/>
    <col min="3334" max="3334" width="4.7109375" style="50" customWidth="1"/>
    <col min="3335" max="3335" width="3.5703125" style="50" customWidth="1"/>
    <col min="3336" max="3336" width="3.28515625" style="50" customWidth="1"/>
    <col min="3337" max="3337" width="3.7109375" style="50" customWidth="1"/>
    <col min="3338" max="3365" width="3.28515625" style="50" customWidth="1"/>
    <col min="3366" max="3366" width="3.5703125" style="50" customWidth="1"/>
    <col min="3367" max="3367" width="7" style="50" customWidth="1"/>
    <col min="3368" max="3368" width="3.5703125" style="50" customWidth="1"/>
    <col min="3369" max="3369" width="3.140625" style="50" customWidth="1"/>
    <col min="3370" max="3370" width="2.85546875" style="50" customWidth="1"/>
    <col min="3371" max="3371" width="1.42578125" style="50" customWidth="1"/>
    <col min="3372" max="3377" width="2.85546875" style="50" customWidth="1"/>
    <col min="3378" max="3378" width="4.42578125" style="50" customWidth="1"/>
    <col min="3379" max="3584" width="9.140625" style="50"/>
    <col min="3585" max="3585" width="2.7109375" style="50" customWidth="1"/>
    <col min="3586" max="3586" width="3.85546875" style="50" customWidth="1"/>
    <col min="3587" max="3587" width="25.85546875" style="50" customWidth="1"/>
    <col min="3588" max="3588" width="16" style="50" customWidth="1"/>
    <col min="3589" max="3589" width="3.5703125" style="50" customWidth="1"/>
    <col min="3590" max="3590" width="4.7109375" style="50" customWidth="1"/>
    <col min="3591" max="3591" width="3.5703125" style="50" customWidth="1"/>
    <col min="3592" max="3592" width="3.28515625" style="50" customWidth="1"/>
    <col min="3593" max="3593" width="3.7109375" style="50" customWidth="1"/>
    <col min="3594" max="3621" width="3.28515625" style="50" customWidth="1"/>
    <col min="3622" max="3622" width="3.5703125" style="50" customWidth="1"/>
    <col min="3623" max="3623" width="7" style="50" customWidth="1"/>
    <col min="3624" max="3624" width="3.5703125" style="50" customWidth="1"/>
    <col min="3625" max="3625" width="3.140625" style="50" customWidth="1"/>
    <col min="3626" max="3626" width="2.85546875" style="50" customWidth="1"/>
    <col min="3627" max="3627" width="1.42578125" style="50" customWidth="1"/>
    <col min="3628" max="3633" width="2.85546875" style="50" customWidth="1"/>
    <col min="3634" max="3634" width="4.42578125" style="50" customWidth="1"/>
    <col min="3635" max="3840" width="9.140625" style="50"/>
    <col min="3841" max="3841" width="2.7109375" style="50" customWidth="1"/>
    <col min="3842" max="3842" width="3.85546875" style="50" customWidth="1"/>
    <col min="3843" max="3843" width="25.85546875" style="50" customWidth="1"/>
    <col min="3844" max="3844" width="16" style="50" customWidth="1"/>
    <col min="3845" max="3845" width="3.5703125" style="50" customWidth="1"/>
    <col min="3846" max="3846" width="4.7109375" style="50" customWidth="1"/>
    <col min="3847" max="3847" width="3.5703125" style="50" customWidth="1"/>
    <col min="3848" max="3848" width="3.28515625" style="50" customWidth="1"/>
    <col min="3849" max="3849" width="3.7109375" style="50" customWidth="1"/>
    <col min="3850" max="3877" width="3.28515625" style="50" customWidth="1"/>
    <col min="3878" max="3878" width="3.5703125" style="50" customWidth="1"/>
    <col min="3879" max="3879" width="7" style="50" customWidth="1"/>
    <col min="3880" max="3880" width="3.5703125" style="50" customWidth="1"/>
    <col min="3881" max="3881" width="3.140625" style="50" customWidth="1"/>
    <col min="3882" max="3882" width="2.85546875" style="50" customWidth="1"/>
    <col min="3883" max="3883" width="1.42578125" style="50" customWidth="1"/>
    <col min="3884" max="3889" width="2.85546875" style="50" customWidth="1"/>
    <col min="3890" max="3890" width="4.42578125" style="50" customWidth="1"/>
    <col min="3891" max="4096" width="9.140625" style="50"/>
    <col min="4097" max="4097" width="2.7109375" style="50" customWidth="1"/>
    <col min="4098" max="4098" width="3.85546875" style="50" customWidth="1"/>
    <col min="4099" max="4099" width="25.85546875" style="50" customWidth="1"/>
    <col min="4100" max="4100" width="16" style="50" customWidth="1"/>
    <col min="4101" max="4101" width="3.5703125" style="50" customWidth="1"/>
    <col min="4102" max="4102" width="4.7109375" style="50" customWidth="1"/>
    <col min="4103" max="4103" width="3.5703125" style="50" customWidth="1"/>
    <col min="4104" max="4104" width="3.28515625" style="50" customWidth="1"/>
    <col min="4105" max="4105" width="3.7109375" style="50" customWidth="1"/>
    <col min="4106" max="4133" width="3.28515625" style="50" customWidth="1"/>
    <col min="4134" max="4134" width="3.5703125" style="50" customWidth="1"/>
    <col min="4135" max="4135" width="7" style="50" customWidth="1"/>
    <col min="4136" max="4136" width="3.5703125" style="50" customWidth="1"/>
    <col min="4137" max="4137" width="3.140625" style="50" customWidth="1"/>
    <col min="4138" max="4138" width="2.85546875" style="50" customWidth="1"/>
    <col min="4139" max="4139" width="1.42578125" style="50" customWidth="1"/>
    <col min="4140" max="4145" width="2.85546875" style="50" customWidth="1"/>
    <col min="4146" max="4146" width="4.42578125" style="50" customWidth="1"/>
    <col min="4147" max="4352" width="9.140625" style="50"/>
    <col min="4353" max="4353" width="2.7109375" style="50" customWidth="1"/>
    <col min="4354" max="4354" width="3.85546875" style="50" customWidth="1"/>
    <col min="4355" max="4355" width="25.85546875" style="50" customWidth="1"/>
    <col min="4356" max="4356" width="16" style="50" customWidth="1"/>
    <col min="4357" max="4357" width="3.5703125" style="50" customWidth="1"/>
    <col min="4358" max="4358" width="4.7109375" style="50" customWidth="1"/>
    <col min="4359" max="4359" width="3.5703125" style="50" customWidth="1"/>
    <col min="4360" max="4360" width="3.28515625" style="50" customWidth="1"/>
    <col min="4361" max="4361" width="3.7109375" style="50" customWidth="1"/>
    <col min="4362" max="4389" width="3.28515625" style="50" customWidth="1"/>
    <col min="4390" max="4390" width="3.5703125" style="50" customWidth="1"/>
    <col min="4391" max="4391" width="7" style="50" customWidth="1"/>
    <col min="4392" max="4392" width="3.5703125" style="50" customWidth="1"/>
    <col min="4393" max="4393" width="3.140625" style="50" customWidth="1"/>
    <col min="4394" max="4394" width="2.85546875" style="50" customWidth="1"/>
    <col min="4395" max="4395" width="1.42578125" style="50" customWidth="1"/>
    <col min="4396" max="4401" width="2.85546875" style="50" customWidth="1"/>
    <col min="4402" max="4402" width="4.42578125" style="50" customWidth="1"/>
    <col min="4403" max="4608" width="9.140625" style="50"/>
    <col min="4609" max="4609" width="2.7109375" style="50" customWidth="1"/>
    <col min="4610" max="4610" width="3.85546875" style="50" customWidth="1"/>
    <col min="4611" max="4611" width="25.85546875" style="50" customWidth="1"/>
    <col min="4612" max="4612" width="16" style="50" customWidth="1"/>
    <col min="4613" max="4613" width="3.5703125" style="50" customWidth="1"/>
    <col min="4614" max="4614" width="4.7109375" style="50" customWidth="1"/>
    <col min="4615" max="4615" width="3.5703125" style="50" customWidth="1"/>
    <col min="4616" max="4616" width="3.28515625" style="50" customWidth="1"/>
    <col min="4617" max="4617" width="3.7109375" style="50" customWidth="1"/>
    <col min="4618" max="4645" width="3.28515625" style="50" customWidth="1"/>
    <col min="4646" max="4646" width="3.5703125" style="50" customWidth="1"/>
    <col min="4647" max="4647" width="7" style="50" customWidth="1"/>
    <col min="4648" max="4648" width="3.5703125" style="50" customWidth="1"/>
    <col min="4649" max="4649" width="3.140625" style="50" customWidth="1"/>
    <col min="4650" max="4650" width="2.85546875" style="50" customWidth="1"/>
    <col min="4651" max="4651" width="1.42578125" style="50" customWidth="1"/>
    <col min="4652" max="4657" width="2.85546875" style="50" customWidth="1"/>
    <col min="4658" max="4658" width="4.42578125" style="50" customWidth="1"/>
    <col min="4659" max="4864" width="9.140625" style="50"/>
    <col min="4865" max="4865" width="2.7109375" style="50" customWidth="1"/>
    <col min="4866" max="4866" width="3.85546875" style="50" customWidth="1"/>
    <col min="4867" max="4867" width="25.85546875" style="50" customWidth="1"/>
    <col min="4868" max="4868" width="16" style="50" customWidth="1"/>
    <col min="4869" max="4869" width="3.5703125" style="50" customWidth="1"/>
    <col min="4870" max="4870" width="4.7109375" style="50" customWidth="1"/>
    <col min="4871" max="4871" width="3.5703125" style="50" customWidth="1"/>
    <col min="4872" max="4872" width="3.28515625" style="50" customWidth="1"/>
    <col min="4873" max="4873" width="3.7109375" style="50" customWidth="1"/>
    <col min="4874" max="4901" width="3.28515625" style="50" customWidth="1"/>
    <col min="4902" max="4902" width="3.5703125" style="50" customWidth="1"/>
    <col min="4903" max="4903" width="7" style="50" customWidth="1"/>
    <col min="4904" max="4904" width="3.5703125" style="50" customWidth="1"/>
    <col min="4905" max="4905" width="3.140625" style="50" customWidth="1"/>
    <col min="4906" max="4906" width="2.85546875" style="50" customWidth="1"/>
    <col min="4907" max="4907" width="1.42578125" style="50" customWidth="1"/>
    <col min="4908" max="4913" width="2.85546875" style="50" customWidth="1"/>
    <col min="4914" max="4914" width="4.42578125" style="50" customWidth="1"/>
    <col min="4915" max="5120" width="9.140625" style="50"/>
    <col min="5121" max="5121" width="2.7109375" style="50" customWidth="1"/>
    <col min="5122" max="5122" width="3.85546875" style="50" customWidth="1"/>
    <col min="5123" max="5123" width="25.85546875" style="50" customWidth="1"/>
    <col min="5124" max="5124" width="16" style="50" customWidth="1"/>
    <col min="5125" max="5125" width="3.5703125" style="50" customWidth="1"/>
    <col min="5126" max="5126" width="4.7109375" style="50" customWidth="1"/>
    <col min="5127" max="5127" width="3.5703125" style="50" customWidth="1"/>
    <col min="5128" max="5128" width="3.28515625" style="50" customWidth="1"/>
    <col min="5129" max="5129" width="3.7109375" style="50" customWidth="1"/>
    <col min="5130" max="5157" width="3.28515625" style="50" customWidth="1"/>
    <col min="5158" max="5158" width="3.5703125" style="50" customWidth="1"/>
    <col min="5159" max="5159" width="7" style="50" customWidth="1"/>
    <col min="5160" max="5160" width="3.5703125" style="50" customWidth="1"/>
    <col min="5161" max="5161" width="3.140625" style="50" customWidth="1"/>
    <col min="5162" max="5162" width="2.85546875" style="50" customWidth="1"/>
    <col min="5163" max="5163" width="1.42578125" style="50" customWidth="1"/>
    <col min="5164" max="5169" width="2.85546875" style="50" customWidth="1"/>
    <col min="5170" max="5170" width="4.42578125" style="50" customWidth="1"/>
    <col min="5171" max="5376" width="9.140625" style="50"/>
    <col min="5377" max="5377" width="2.7109375" style="50" customWidth="1"/>
    <col min="5378" max="5378" width="3.85546875" style="50" customWidth="1"/>
    <col min="5379" max="5379" width="25.85546875" style="50" customWidth="1"/>
    <col min="5380" max="5380" width="16" style="50" customWidth="1"/>
    <col min="5381" max="5381" width="3.5703125" style="50" customWidth="1"/>
    <col min="5382" max="5382" width="4.7109375" style="50" customWidth="1"/>
    <col min="5383" max="5383" width="3.5703125" style="50" customWidth="1"/>
    <col min="5384" max="5384" width="3.28515625" style="50" customWidth="1"/>
    <col min="5385" max="5385" width="3.7109375" style="50" customWidth="1"/>
    <col min="5386" max="5413" width="3.28515625" style="50" customWidth="1"/>
    <col min="5414" max="5414" width="3.5703125" style="50" customWidth="1"/>
    <col min="5415" max="5415" width="7" style="50" customWidth="1"/>
    <col min="5416" max="5416" width="3.5703125" style="50" customWidth="1"/>
    <col min="5417" max="5417" width="3.140625" style="50" customWidth="1"/>
    <col min="5418" max="5418" width="2.85546875" style="50" customWidth="1"/>
    <col min="5419" max="5419" width="1.42578125" style="50" customWidth="1"/>
    <col min="5420" max="5425" width="2.85546875" style="50" customWidth="1"/>
    <col min="5426" max="5426" width="4.42578125" style="50" customWidth="1"/>
    <col min="5427" max="5632" width="9.140625" style="50"/>
    <col min="5633" max="5633" width="2.7109375" style="50" customWidth="1"/>
    <col min="5634" max="5634" width="3.85546875" style="50" customWidth="1"/>
    <col min="5635" max="5635" width="25.85546875" style="50" customWidth="1"/>
    <col min="5636" max="5636" width="16" style="50" customWidth="1"/>
    <col min="5637" max="5637" width="3.5703125" style="50" customWidth="1"/>
    <col min="5638" max="5638" width="4.7109375" style="50" customWidth="1"/>
    <col min="5639" max="5639" width="3.5703125" style="50" customWidth="1"/>
    <col min="5640" max="5640" width="3.28515625" style="50" customWidth="1"/>
    <col min="5641" max="5641" width="3.7109375" style="50" customWidth="1"/>
    <col min="5642" max="5669" width="3.28515625" style="50" customWidth="1"/>
    <col min="5670" max="5670" width="3.5703125" style="50" customWidth="1"/>
    <col min="5671" max="5671" width="7" style="50" customWidth="1"/>
    <col min="5672" max="5672" width="3.5703125" style="50" customWidth="1"/>
    <col min="5673" max="5673" width="3.140625" style="50" customWidth="1"/>
    <col min="5674" max="5674" width="2.85546875" style="50" customWidth="1"/>
    <col min="5675" max="5675" width="1.42578125" style="50" customWidth="1"/>
    <col min="5676" max="5681" width="2.85546875" style="50" customWidth="1"/>
    <col min="5682" max="5682" width="4.42578125" style="50" customWidth="1"/>
    <col min="5683" max="5888" width="9.140625" style="50"/>
    <col min="5889" max="5889" width="2.7109375" style="50" customWidth="1"/>
    <col min="5890" max="5890" width="3.85546875" style="50" customWidth="1"/>
    <col min="5891" max="5891" width="25.85546875" style="50" customWidth="1"/>
    <col min="5892" max="5892" width="16" style="50" customWidth="1"/>
    <col min="5893" max="5893" width="3.5703125" style="50" customWidth="1"/>
    <col min="5894" max="5894" width="4.7109375" style="50" customWidth="1"/>
    <col min="5895" max="5895" width="3.5703125" style="50" customWidth="1"/>
    <col min="5896" max="5896" width="3.28515625" style="50" customWidth="1"/>
    <col min="5897" max="5897" width="3.7109375" style="50" customWidth="1"/>
    <col min="5898" max="5925" width="3.28515625" style="50" customWidth="1"/>
    <col min="5926" max="5926" width="3.5703125" style="50" customWidth="1"/>
    <col min="5927" max="5927" width="7" style="50" customWidth="1"/>
    <col min="5928" max="5928" width="3.5703125" style="50" customWidth="1"/>
    <col min="5929" max="5929" width="3.140625" style="50" customWidth="1"/>
    <col min="5930" max="5930" width="2.85546875" style="50" customWidth="1"/>
    <col min="5931" max="5931" width="1.42578125" style="50" customWidth="1"/>
    <col min="5932" max="5937" width="2.85546875" style="50" customWidth="1"/>
    <col min="5938" max="5938" width="4.42578125" style="50" customWidth="1"/>
    <col min="5939" max="6144" width="9.140625" style="50"/>
    <col min="6145" max="6145" width="2.7109375" style="50" customWidth="1"/>
    <col min="6146" max="6146" width="3.85546875" style="50" customWidth="1"/>
    <col min="6147" max="6147" width="25.85546875" style="50" customWidth="1"/>
    <col min="6148" max="6148" width="16" style="50" customWidth="1"/>
    <col min="6149" max="6149" width="3.5703125" style="50" customWidth="1"/>
    <col min="6150" max="6150" width="4.7109375" style="50" customWidth="1"/>
    <col min="6151" max="6151" width="3.5703125" style="50" customWidth="1"/>
    <col min="6152" max="6152" width="3.28515625" style="50" customWidth="1"/>
    <col min="6153" max="6153" width="3.7109375" style="50" customWidth="1"/>
    <col min="6154" max="6181" width="3.28515625" style="50" customWidth="1"/>
    <col min="6182" max="6182" width="3.5703125" style="50" customWidth="1"/>
    <col min="6183" max="6183" width="7" style="50" customWidth="1"/>
    <col min="6184" max="6184" width="3.5703125" style="50" customWidth="1"/>
    <col min="6185" max="6185" width="3.140625" style="50" customWidth="1"/>
    <col min="6186" max="6186" width="2.85546875" style="50" customWidth="1"/>
    <col min="6187" max="6187" width="1.42578125" style="50" customWidth="1"/>
    <col min="6188" max="6193" width="2.85546875" style="50" customWidth="1"/>
    <col min="6194" max="6194" width="4.42578125" style="50" customWidth="1"/>
    <col min="6195" max="6400" width="9.140625" style="50"/>
    <col min="6401" max="6401" width="2.7109375" style="50" customWidth="1"/>
    <col min="6402" max="6402" width="3.85546875" style="50" customWidth="1"/>
    <col min="6403" max="6403" width="25.85546875" style="50" customWidth="1"/>
    <col min="6404" max="6404" width="16" style="50" customWidth="1"/>
    <col min="6405" max="6405" width="3.5703125" style="50" customWidth="1"/>
    <col min="6406" max="6406" width="4.7109375" style="50" customWidth="1"/>
    <col min="6407" max="6407" width="3.5703125" style="50" customWidth="1"/>
    <col min="6408" max="6408" width="3.28515625" style="50" customWidth="1"/>
    <col min="6409" max="6409" width="3.7109375" style="50" customWidth="1"/>
    <col min="6410" max="6437" width="3.28515625" style="50" customWidth="1"/>
    <col min="6438" max="6438" width="3.5703125" style="50" customWidth="1"/>
    <col min="6439" max="6439" width="7" style="50" customWidth="1"/>
    <col min="6440" max="6440" width="3.5703125" style="50" customWidth="1"/>
    <col min="6441" max="6441" width="3.140625" style="50" customWidth="1"/>
    <col min="6442" max="6442" width="2.85546875" style="50" customWidth="1"/>
    <col min="6443" max="6443" width="1.42578125" style="50" customWidth="1"/>
    <col min="6444" max="6449" width="2.85546875" style="50" customWidth="1"/>
    <col min="6450" max="6450" width="4.42578125" style="50" customWidth="1"/>
    <col min="6451" max="6656" width="9.140625" style="50"/>
    <col min="6657" max="6657" width="2.7109375" style="50" customWidth="1"/>
    <col min="6658" max="6658" width="3.85546875" style="50" customWidth="1"/>
    <col min="6659" max="6659" width="25.85546875" style="50" customWidth="1"/>
    <col min="6660" max="6660" width="16" style="50" customWidth="1"/>
    <col min="6661" max="6661" width="3.5703125" style="50" customWidth="1"/>
    <col min="6662" max="6662" width="4.7109375" style="50" customWidth="1"/>
    <col min="6663" max="6663" width="3.5703125" style="50" customWidth="1"/>
    <col min="6664" max="6664" width="3.28515625" style="50" customWidth="1"/>
    <col min="6665" max="6665" width="3.7109375" style="50" customWidth="1"/>
    <col min="6666" max="6693" width="3.28515625" style="50" customWidth="1"/>
    <col min="6694" max="6694" width="3.5703125" style="50" customWidth="1"/>
    <col min="6695" max="6695" width="7" style="50" customWidth="1"/>
    <col min="6696" max="6696" width="3.5703125" style="50" customWidth="1"/>
    <col min="6697" max="6697" width="3.140625" style="50" customWidth="1"/>
    <col min="6698" max="6698" width="2.85546875" style="50" customWidth="1"/>
    <col min="6699" max="6699" width="1.42578125" style="50" customWidth="1"/>
    <col min="6700" max="6705" width="2.85546875" style="50" customWidth="1"/>
    <col min="6706" max="6706" width="4.42578125" style="50" customWidth="1"/>
    <col min="6707" max="6912" width="9.140625" style="50"/>
    <col min="6913" max="6913" width="2.7109375" style="50" customWidth="1"/>
    <col min="6914" max="6914" width="3.85546875" style="50" customWidth="1"/>
    <col min="6915" max="6915" width="25.85546875" style="50" customWidth="1"/>
    <col min="6916" max="6916" width="16" style="50" customWidth="1"/>
    <col min="6917" max="6917" width="3.5703125" style="50" customWidth="1"/>
    <col min="6918" max="6918" width="4.7109375" style="50" customWidth="1"/>
    <col min="6919" max="6919" width="3.5703125" style="50" customWidth="1"/>
    <col min="6920" max="6920" width="3.28515625" style="50" customWidth="1"/>
    <col min="6921" max="6921" width="3.7109375" style="50" customWidth="1"/>
    <col min="6922" max="6949" width="3.28515625" style="50" customWidth="1"/>
    <col min="6950" max="6950" width="3.5703125" style="50" customWidth="1"/>
    <col min="6951" max="6951" width="7" style="50" customWidth="1"/>
    <col min="6952" max="6952" width="3.5703125" style="50" customWidth="1"/>
    <col min="6953" max="6953" width="3.140625" style="50" customWidth="1"/>
    <col min="6954" max="6954" width="2.85546875" style="50" customWidth="1"/>
    <col min="6955" max="6955" width="1.42578125" style="50" customWidth="1"/>
    <col min="6956" max="6961" width="2.85546875" style="50" customWidth="1"/>
    <col min="6962" max="6962" width="4.42578125" style="50" customWidth="1"/>
    <col min="6963" max="7168" width="9.140625" style="50"/>
    <col min="7169" max="7169" width="2.7109375" style="50" customWidth="1"/>
    <col min="7170" max="7170" width="3.85546875" style="50" customWidth="1"/>
    <col min="7171" max="7171" width="25.85546875" style="50" customWidth="1"/>
    <col min="7172" max="7172" width="16" style="50" customWidth="1"/>
    <col min="7173" max="7173" width="3.5703125" style="50" customWidth="1"/>
    <col min="7174" max="7174" width="4.7109375" style="50" customWidth="1"/>
    <col min="7175" max="7175" width="3.5703125" style="50" customWidth="1"/>
    <col min="7176" max="7176" width="3.28515625" style="50" customWidth="1"/>
    <col min="7177" max="7177" width="3.7109375" style="50" customWidth="1"/>
    <col min="7178" max="7205" width="3.28515625" style="50" customWidth="1"/>
    <col min="7206" max="7206" width="3.5703125" style="50" customWidth="1"/>
    <col min="7207" max="7207" width="7" style="50" customWidth="1"/>
    <col min="7208" max="7208" width="3.5703125" style="50" customWidth="1"/>
    <col min="7209" max="7209" width="3.140625" style="50" customWidth="1"/>
    <col min="7210" max="7210" width="2.85546875" style="50" customWidth="1"/>
    <col min="7211" max="7211" width="1.42578125" style="50" customWidth="1"/>
    <col min="7212" max="7217" width="2.85546875" style="50" customWidth="1"/>
    <col min="7218" max="7218" width="4.42578125" style="50" customWidth="1"/>
    <col min="7219" max="7424" width="9.140625" style="50"/>
    <col min="7425" max="7425" width="2.7109375" style="50" customWidth="1"/>
    <col min="7426" max="7426" width="3.85546875" style="50" customWidth="1"/>
    <col min="7427" max="7427" width="25.85546875" style="50" customWidth="1"/>
    <col min="7428" max="7428" width="16" style="50" customWidth="1"/>
    <col min="7429" max="7429" width="3.5703125" style="50" customWidth="1"/>
    <col min="7430" max="7430" width="4.7109375" style="50" customWidth="1"/>
    <col min="7431" max="7431" width="3.5703125" style="50" customWidth="1"/>
    <col min="7432" max="7432" width="3.28515625" style="50" customWidth="1"/>
    <col min="7433" max="7433" width="3.7109375" style="50" customWidth="1"/>
    <col min="7434" max="7461" width="3.28515625" style="50" customWidth="1"/>
    <col min="7462" max="7462" width="3.5703125" style="50" customWidth="1"/>
    <col min="7463" max="7463" width="7" style="50" customWidth="1"/>
    <col min="7464" max="7464" width="3.5703125" style="50" customWidth="1"/>
    <col min="7465" max="7465" width="3.140625" style="50" customWidth="1"/>
    <col min="7466" max="7466" width="2.85546875" style="50" customWidth="1"/>
    <col min="7467" max="7467" width="1.42578125" style="50" customWidth="1"/>
    <col min="7468" max="7473" width="2.85546875" style="50" customWidth="1"/>
    <col min="7474" max="7474" width="4.42578125" style="50" customWidth="1"/>
    <col min="7475" max="7680" width="9.140625" style="50"/>
    <col min="7681" max="7681" width="2.7109375" style="50" customWidth="1"/>
    <col min="7682" max="7682" width="3.85546875" style="50" customWidth="1"/>
    <col min="7683" max="7683" width="25.85546875" style="50" customWidth="1"/>
    <col min="7684" max="7684" width="16" style="50" customWidth="1"/>
    <col min="7685" max="7685" width="3.5703125" style="50" customWidth="1"/>
    <col min="7686" max="7686" width="4.7109375" style="50" customWidth="1"/>
    <col min="7687" max="7687" width="3.5703125" style="50" customWidth="1"/>
    <col min="7688" max="7688" width="3.28515625" style="50" customWidth="1"/>
    <col min="7689" max="7689" width="3.7109375" style="50" customWidth="1"/>
    <col min="7690" max="7717" width="3.28515625" style="50" customWidth="1"/>
    <col min="7718" max="7718" width="3.5703125" style="50" customWidth="1"/>
    <col min="7719" max="7719" width="7" style="50" customWidth="1"/>
    <col min="7720" max="7720" width="3.5703125" style="50" customWidth="1"/>
    <col min="7721" max="7721" width="3.140625" style="50" customWidth="1"/>
    <col min="7722" max="7722" width="2.85546875" style="50" customWidth="1"/>
    <col min="7723" max="7723" width="1.42578125" style="50" customWidth="1"/>
    <col min="7724" max="7729" width="2.85546875" style="50" customWidth="1"/>
    <col min="7730" max="7730" width="4.42578125" style="50" customWidth="1"/>
    <col min="7731" max="7936" width="9.140625" style="50"/>
    <col min="7937" max="7937" width="2.7109375" style="50" customWidth="1"/>
    <col min="7938" max="7938" width="3.85546875" style="50" customWidth="1"/>
    <col min="7939" max="7939" width="25.85546875" style="50" customWidth="1"/>
    <col min="7940" max="7940" width="16" style="50" customWidth="1"/>
    <col min="7941" max="7941" width="3.5703125" style="50" customWidth="1"/>
    <col min="7942" max="7942" width="4.7109375" style="50" customWidth="1"/>
    <col min="7943" max="7943" width="3.5703125" style="50" customWidth="1"/>
    <col min="7944" max="7944" width="3.28515625" style="50" customWidth="1"/>
    <col min="7945" max="7945" width="3.7109375" style="50" customWidth="1"/>
    <col min="7946" max="7973" width="3.28515625" style="50" customWidth="1"/>
    <col min="7974" max="7974" width="3.5703125" style="50" customWidth="1"/>
    <col min="7975" max="7975" width="7" style="50" customWidth="1"/>
    <col min="7976" max="7976" width="3.5703125" style="50" customWidth="1"/>
    <col min="7977" max="7977" width="3.140625" style="50" customWidth="1"/>
    <col min="7978" max="7978" width="2.85546875" style="50" customWidth="1"/>
    <col min="7979" max="7979" width="1.42578125" style="50" customWidth="1"/>
    <col min="7980" max="7985" width="2.85546875" style="50" customWidth="1"/>
    <col min="7986" max="7986" width="4.42578125" style="50" customWidth="1"/>
    <col min="7987" max="8192" width="9.140625" style="50"/>
    <col min="8193" max="8193" width="2.7109375" style="50" customWidth="1"/>
    <col min="8194" max="8194" width="3.85546875" style="50" customWidth="1"/>
    <col min="8195" max="8195" width="25.85546875" style="50" customWidth="1"/>
    <col min="8196" max="8196" width="16" style="50" customWidth="1"/>
    <col min="8197" max="8197" width="3.5703125" style="50" customWidth="1"/>
    <col min="8198" max="8198" width="4.7109375" style="50" customWidth="1"/>
    <col min="8199" max="8199" width="3.5703125" style="50" customWidth="1"/>
    <col min="8200" max="8200" width="3.28515625" style="50" customWidth="1"/>
    <col min="8201" max="8201" width="3.7109375" style="50" customWidth="1"/>
    <col min="8202" max="8229" width="3.28515625" style="50" customWidth="1"/>
    <col min="8230" max="8230" width="3.5703125" style="50" customWidth="1"/>
    <col min="8231" max="8231" width="7" style="50" customWidth="1"/>
    <col min="8232" max="8232" width="3.5703125" style="50" customWidth="1"/>
    <col min="8233" max="8233" width="3.140625" style="50" customWidth="1"/>
    <col min="8234" max="8234" width="2.85546875" style="50" customWidth="1"/>
    <col min="8235" max="8235" width="1.42578125" style="50" customWidth="1"/>
    <col min="8236" max="8241" width="2.85546875" style="50" customWidth="1"/>
    <col min="8242" max="8242" width="4.42578125" style="50" customWidth="1"/>
    <col min="8243" max="8448" width="9.140625" style="50"/>
    <col min="8449" max="8449" width="2.7109375" style="50" customWidth="1"/>
    <col min="8450" max="8450" width="3.85546875" style="50" customWidth="1"/>
    <col min="8451" max="8451" width="25.85546875" style="50" customWidth="1"/>
    <col min="8452" max="8452" width="16" style="50" customWidth="1"/>
    <col min="8453" max="8453" width="3.5703125" style="50" customWidth="1"/>
    <col min="8454" max="8454" width="4.7109375" style="50" customWidth="1"/>
    <col min="8455" max="8455" width="3.5703125" style="50" customWidth="1"/>
    <col min="8456" max="8456" width="3.28515625" style="50" customWidth="1"/>
    <col min="8457" max="8457" width="3.7109375" style="50" customWidth="1"/>
    <col min="8458" max="8485" width="3.28515625" style="50" customWidth="1"/>
    <col min="8486" max="8486" width="3.5703125" style="50" customWidth="1"/>
    <col min="8487" max="8487" width="7" style="50" customWidth="1"/>
    <col min="8488" max="8488" width="3.5703125" style="50" customWidth="1"/>
    <col min="8489" max="8489" width="3.140625" style="50" customWidth="1"/>
    <col min="8490" max="8490" width="2.85546875" style="50" customWidth="1"/>
    <col min="8491" max="8491" width="1.42578125" style="50" customWidth="1"/>
    <col min="8492" max="8497" width="2.85546875" style="50" customWidth="1"/>
    <col min="8498" max="8498" width="4.42578125" style="50" customWidth="1"/>
    <col min="8499" max="8704" width="9.140625" style="50"/>
    <col min="8705" max="8705" width="2.7109375" style="50" customWidth="1"/>
    <col min="8706" max="8706" width="3.85546875" style="50" customWidth="1"/>
    <col min="8707" max="8707" width="25.85546875" style="50" customWidth="1"/>
    <col min="8708" max="8708" width="16" style="50" customWidth="1"/>
    <col min="8709" max="8709" width="3.5703125" style="50" customWidth="1"/>
    <col min="8710" max="8710" width="4.7109375" style="50" customWidth="1"/>
    <col min="8711" max="8711" width="3.5703125" style="50" customWidth="1"/>
    <col min="8712" max="8712" width="3.28515625" style="50" customWidth="1"/>
    <col min="8713" max="8713" width="3.7109375" style="50" customWidth="1"/>
    <col min="8714" max="8741" width="3.28515625" style="50" customWidth="1"/>
    <col min="8742" max="8742" width="3.5703125" style="50" customWidth="1"/>
    <col min="8743" max="8743" width="7" style="50" customWidth="1"/>
    <col min="8744" max="8744" width="3.5703125" style="50" customWidth="1"/>
    <col min="8745" max="8745" width="3.140625" style="50" customWidth="1"/>
    <col min="8746" max="8746" width="2.85546875" style="50" customWidth="1"/>
    <col min="8747" max="8747" width="1.42578125" style="50" customWidth="1"/>
    <col min="8748" max="8753" width="2.85546875" style="50" customWidth="1"/>
    <col min="8754" max="8754" width="4.42578125" style="50" customWidth="1"/>
    <col min="8755" max="8960" width="9.140625" style="50"/>
    <col min="8961" max="8961" width="2.7109375" style="50" customWidth="1"/>
    <col min="8962" max="8962" width="3.85546875" style="50" customWidth="1"/>
    <col min="8963" max="8963" width="25.85546875" style="50" customWidth="1"/>
    <col min="8964" max="8964" width="16" style="50" customWidth="1"/>
    <col min="8965" max="8965" width="3.5703125" style="50" customWidth="1"/>
    <col min="8966" max="8966" width="4.7109375" style="50" customWidth="1"/>
    <col min="8967" max="8967" width="3.5703125" style="50" customWidth="1"/>
    <col min="8968" max="8968" width="3.28515625" style="50" customWidth="1"/>
    <col min="8969" max="8969" width="3.7109375" style="50" customWidth="1"/>
    <col min="8970" max="8997" width="3.28515625" style="50" customWidth="1"/>
    <col min="8998" max="8998" width="3.5703125" style="50" customWidth="1"/>
    <col min="8999" max="8999" width="7" style="50" customWidth="1"/>
    <col min="9000" max="9000" width="3.5703125" style="50" customWidth="1"/>
    <col min="9001" max="9001" width="3.140625" style="50" customWidth="1"/>
    <col min="9002" max="9002" width="2.85546875" style="50" customWidth="1"/>
    <col min="9003" max="9003" width="1.42578125" style="50" customWidth="1"/>
    <col min="9004" max="9009" width="2.85546875" style="50" customWidth="1"/>
    <col min="9010" max="9010" width="4.42578125" style="50" customWidth="1"/>
    <col min="9011" max="9216" width="9.140625" style="50"/>
    <col min="9217" max="9217" width="2.7109375" style="50" customWidth="1"/>
    <col min="9218" max="9218" width="3.85546875" style="50" customWidth="1"/>
    <col min="9219" max="9219" width="25.85546875" style="50" customWidth="1"/>
    <col min="9220" max="9220" width="16" style="50" customWidth="1"/>
    <col min="9221" max="9221" width="3.5703125" style="50" customWidth="1"/>
    <col min="9222" max="9222" width="4.7109375" style="50" customWidth="1"/>
    <col min="9223" max="9223" width="3.5703125" style="50" customWidth="1"/>
    <col min="9224" max="9224" width="3.28515625" style="50" customWidth="1"/>
    <col min="9225" max="9225" width="3.7109375" style="50" customWidth="1"/>
    <col min="9226" max="9253" width="3.28515625" style="50" customWidth="1"/>
    <col min="9254" max="9254" width="3.5703125" style="50" customWidth="1"/>
    <col min="9255" max="9255" width="7" style="50" customWidth="1"/>
    <col min="9256" max="9256" width="3.5703125" style="50" customWidth="1"/>
    <col min="9257" max="9257" width="3.140625" style="50" customWidth="1"/>
    <col min="9258" max="9258" width="2.85546875" style="50" customWidth="1"/>
    <col min="9259" max="9259" width="1.42578125" style="50" customWidth="1"/>
    <col min="9260" max="9265" width="2.85546875" style="50" customWidth="1"/>
    <col min="9266" max="9266" width="4.42578125" style="50" customWidth="1"/>
    <col min="9267" max="9472" width="9.140625" style="50"/>
    <col min="9473" max="9473" width="2.7109375" style="50" customWidth="1"/>
    <col min="9474" max="9474" width="3.85546875" style="50" customWidth="1"/>
    <col min="9475" max="9475" width="25.85546875" style="50" customWidth="1"/>
    <col min="9476" max="9476" width="16" style="50" customWidth="1"/>
    <col min="9477" max="9477" width="3.5703125" style="50" customWidth="1"/>
    <col min="9478" max="9478" width="4.7109375" style="50" customWidth="1"/>
    <col min="9479" max="9479" width="3.5703125" style="50" customWidth="1"/>
    <col min="9480" max="9480" width="3.28515625" style="50" customWidth="1"/>
    <col min="9481" max="9481" width="3.7109375" style="50" customWidth="1"/>
    <col min="9482" max="9509" width="3.28515625" style="50" customWidth="1"/>
    <col min="9510" max="9510" width="3.5703125" style="50" customWidth="1"/>
    <col min="9511" max="9511" width="7" style="50" customWidth="1"/>
    <col min="9512" max="9512" width="3.5703125" style="50" customWidth="1"/>
    <col min="9513" max="9513" width="3.140625" style="50" customWidth="1"/>
    <col min="9514" max="9514" width="2.85546875" style="50" customWidth="1"/>
    <col min="9515" max="9515" width="1.42578125" style="50" customWidth="1"/>
    <col min="9516" max="9521" width="2.85546875" style="50" customWidth="1"/>
    <col min="9522" max="9522" width="4.42578125" style="50" customWidth="1"/>
    <col min="9523" max="9728" width="9.140625" style="50"/>
    <col min="9729" max="9729" width="2.7109375" style="50" customWidth="1"/>
    <col min="9730" max="9730" width="3.85546875" style="50" customWidth="1"/>
    <col min="9731" max="9731" width="25.85546875" style="50" customWidth="1"/>
    <col min="9732" max="9732" width="16" style="50" customWidth="1"/>
    <col min="9733" max="9733" width="3.5703125" style="50" customWidth="1"/>
    <col min="9734" max="9734" width="4.7109375" style="50" customWidth="1"/>
    <col min="9735" max="9735" width="3.5703125" style="50" customWidth="1"/>
    <col min="9736" max="9736" width="3.28515625" style="50" customWidth="1"/>
    <col min="9737" max="9737" width="3.7109375" style="50" customWidth="1"/>
    <col min="9738" max="9765" width="3.28515625" style="50" customWidth="1"/>
    <col min="9766" max="9766" width="3.5703125" style="50" customWidth="1"/>
    <col min="9767" max="9767" width="7" style="50" customWidth="1"/>
    <col min="9768" max="9768" width="3.5703125" style="50" customWidth="1"/>
    <col min="9769" max="9769" width="3.140625" style="50" customWidth="1"/>
    <col min="9770" max="9770" width="2.85546875" style="50" customWidth="1"/>
    <col min="9771" max="9771" width="1.42578125" style="50" customWidth="1"/>
    <col min="9772" max="9777" width="2.85546875" style="50" customWidth="1"/>
    <col min="9778" max="9778" width="4.42578125" style="50" customWidth="1"/>
    <col min="9779" max="9984" width="9.140625" style="50"/>
    <col min="9985" max="9985" width="2.7109375" style="50" customWidth="1"/>
    <col min="9986" max="9986" width="3.85546875" style="50" customWidth="1"/>
    <col min="9987" max="9987" width="25.85546875" style="50" customWidth="1"/>
    <col min="9988" max="9988" width="16" style="50" customWidth="1"/>
    <col min="9989" max="9989" width="3.5703125" style="50" customWidth="1"/>
    <col min="9990" max="9990" width="4.7109375" style="50" customWidth="1"/>
    <col min="9991" max="9991" width="3.5703125" style="50" customWidth="1"/>
    <col min="9992" max="9992" width="3.28515625" style="50" customWidth="1"/>
    <col min="9993" max="9993" width="3.7109375" style="50" customWidth="1"/>
    <col min="9994" max="10021" width="3.28515625" style="50" customWidth="1"/>
    <col min="10022" max="10022" width="3.5703125" style="50" customWidth="1"/>
    <col min="10023" max="10023" width="7" style="50" customWidth="1"/>
    <col min="10024" max="10024" width="3.5703125" style="50" customWidth="1"/>
    <col min="10025" max="10025" width="3.140625" style="50" customWidth="1"/>
    <col min="10026" max="10026" width="2.85546875" style="50" customWidth="1"/>
    <col min="10027" max="10027" width="1.42578125" style="50" customWidth="1"/>
    <col min="10028" max="10033" width="2.85546875" style="50" customWidth="1"/>
    <col min="10034" max="10034" width="4.42578125" style="50" customWidth="1"/>
    <col min="10035" max="10240" width="9.140625" style="50"/>
    <col min="10241" max="10241" width="2.7109375" style="50" customWidth="1"/>
    <col min="10242" max="10242" width="3.85546875" style="50" customWidth="1"/>
    <col min="10243" max="10243" width="25.85546875" style="50" customWidth="1"/>
    <col min="10244" max="10244" width="16" style="50" customWidth="1"/>
    <col min="10245" max="10245" width="3.5703125" style="50" customWidth="1"/>
    <col min="10246" max="10246" width="4.7109375" style="50" customWidth="1"/>
    <col min="10247" max="10247" width="3.5703125" style="50" customWidth="1"/>
    <col min="10248" max="10248" width="3.28515625" style="50" customWidth="1"/>
    <col min="10249" max="10249" width="3.7109375" style="50" customWidth="1"/>
    <col min="10250" max="10277" width="3.28515625" style="50" customWidth="1"/>
    <col min="10278" max="10278" width="3.5703125" style="50" customWidth="1"/>
    <col min="10279" max="10279" width="7" style="50" customWidth="1"/>
    <col min="10280" max="10280" width="3.5703125" style="50" customWidth="1"/>
    <col min="10281" max="10281" width="3.140625" style="50" customWidth="1"/>
    <col min="10282" max="10282" width="2.85546875" style="50" customWidth="1"/>
    <col min="10283" max="10283" width="1.42578125" style="50" customWidth="1"/>
    <col min="10284" max="10289" width="2.85546875" style="50" customWidth="1"/>
    <col min="10290" max="10290" width="4.42578125" style="50" customWidth="1"/>
    <col min="10291" max="10496" width="9.140625" style="50"/>
    <col min="10497" max="10497" width="2.7109375" style="50" customWidth="1"/>
    <col min="10498" max="10498" width="3.85546875" style="50" customWidth="1"/>
    <col min="10499" max="10499" width="25.85546875" style="50" customWidth="1"/>
    <col min="10500" max="10500" width="16" style="50" customWidth="1"/>
    <col min="10501" max="10501" width="3.5703125" style="50" customWidth="1"/>
    <col min="10502" max="10502" width="4.7109375" style="50" customWidth="1"/>
    <col min="10503" max="10503" width="3.5703125" style="50" customWidth="1"/>
    <col min="10504" max="10504" width="3.28515625" style="50" customWidth="1"/>
    <col min="10505" max="10505" width="3.7109375" style="50" customWidth="1"/>
    <col min="10506" max="10533" width="3.28515625" style="50" customWidth="1"/>
    <col min="10534" max="10534" width="3.5703125" style="50" customWidth="1"/>
    <col min="10535" max="10535" width="7" style="50" customWidth="1"/>
    <col min="10536" max="10536" width="3.5703125" style="50" customWidth="1"/>
    <col min="10537" max="10537" width="3.140625" style="50" customWidth="1"/>
    <col min="10538" max="10538" width="2.85546875" style="50" customWidth="1"/>
    <col min="10539" max="10539" width="1.42578125" style="50" customWidth="1"/>
    <col min="10540" max="10545" width="2.85546875" style="50" customWidth="1"/>
    <col min="10546" max="10546" width="4.42578125" style="50" customWidth="1"/>
    <col min="10547" max="10752" width="9.140625" style="50"/>
    <col min="10753" max="10753" width="2.7109375" style="50" customWidth="1"/>
    <col min="10754" max="10754" width="3.85546875" style="50" customWidth="1"/>
    <col min="10755" max="10755" width="25.85546875" style="50" customWidth="1"/>
    <col min="10756" max="10756" width="16" style="50" customWidth="1"/>
    <col min="10757" max="10757" width="3.5703125" style="50" customWidth="1"/>
    <col min="10758" max="10758" width="4.7109375" style="50" customWidth="1"/>
    <col min="10759" max="10759" width="3.5703125" style="50" customWidth="1"/>
    <col min="10760" max="10760" width="3.28515625" style="50" customWidth="1"/>
    <col min="10761" max="10761" width="3.7109375" style="50" customWidth="1"/>
    <col min="10762" max="10789" width="3.28515625" style="50" customWidth="1"/>
    <col min="10790" max="10790" width="3.5703125" style="50" customWidth="1"/>
    <col min="10791" max="10791" width="7" style="50" customWidth="1"/>
    <col min="10792" max="10792" width="3.5703125" style="50" customWidth="1"/>
    <col min="10793" max="10793" width="3.140625" style="50" customWidth="1"/>
    <col min="10794" max="10794" width="2.85546875" style="50" customWidth="1"/>
    <col min="10795" max="10795" width="1.42578125" style="50" customWidth="1"/>
    <col min="10796" max="10801" width="2.85546875" style="50" customWidth="1"/>
    <col min="10802" max="10802" width="4.42578125" style="50" customWidth="1"/>
    <col min="10803" max="11008" width="9.140625" style="50"/>
    <col min="11009" max="11009" width="2.7109375" style="50" customWidth="1"/>
    <col min="11010" max="11010" width="3.85546875" style="50" customWidth="1"/>
    <col min="11011" max="11011" width="25.85546875" style="50" customWidth="1"/>
    <col min="11012" max="11012" width="16" style="50" customWidth="1"/>
    <col min="11013" max="11013" width="3.5703125" style="50" customWidth="1"/>
    <col min="11014" max="11014" width="4.7109375" style="50" customWidth="1"/>
    <col min="11015" max="11015" width="3.5703125" style="50" customWidth="1"/>
    <col min="11016" max="11016" width="3.28515625" style="50" customWidth="1"/>
    <col min="11017" max="11017" width="3.7109375" style="50" customWidth="1"/>
    <col min="11018" max="11045" width="3.28515625" style="50" customWidth="1"/>
    <col min="11046" max="11046" width="3.5703125" style="50" customWidth="1"/>
    <col min="11047" max="11047" width="7" style="50" customWidth="1"/>
    <col min="11048" max="11048" width="3.5703125" style="50" customWidth="1"/>
    <col min="11049" max="11049" width="3.140625" style="50" customWidth="1"/>
    <col min="11050" max="11050" width="2.85546875" style="50" customWidth="1"/>
    <col min="11051" max="11051" width="1.42578125" style="50" customWidth="1"/>
    <col min="11052" max="11057" width="2.85546875" style="50" customWidth="1"/>
    <col min="11058" max="11058" width="4.42578125" style="50" customWidth="1"/>
    <col min="11059" max="11264" width="9.140625" style="50"/>
    <col min="11265" max="11265" width="2.7109375" style="50" customWidth="1"/>
    <col min="11266" max="11266" width="3.85546875" style="50" customWidth="1"/>
    <col min="11267" max="11267" width="25.85546875" style="50" customWidth="1"/>
    <col min="11268" max="11268" width="16" style="50" customWidth="1"/>
    <col min="11269" max="11269" width="3.5703125" style="50" customWidth="1"/>
    <col min="11270" max="11270" width="4.7109375" style="50" customWidth="1"/>
    <col min="11271" max="11271" width="3.5703125" style="50" customWidth="1"/>
    <col min="11272" max="11272" width="3.28515625" style="50" customWidth="1"/>
    <col min="11273" max="11273" width="3.7109375" style="50" customWidth="1"/>
    <col min="11274" max="11301" width="3.28515625" style="50" customWidth="1"/>
    <col min="11302" max="11302" width="3.5703125" style="50" customWidth="1"/>
    <col min="11303" max="11303" width="7" style="50" customWidth="1"/>
    <col min="11304" max="11304" width="3.5703125" style="50" customWidth="1"/>
    <col min="11305" max="11305" width="3.140625" style="50" customWidth="1"/>
    <col min="11306" max="11306" width="2.85546875" style="50" customWidth="1"/>
    <col min="11307" max="11307" width="1.42578125" style="50" customWidth="1"/>
    <col min="11308" max="11313" width="2.85546875" style="50" customWidth="1"/>
    <col min="11314" max="11314" width="4.42578125" style="50" customWidth="1"/>
    <col min="11315" max="11520" width="9.140625" style="50"/>
    <col min="11521" max="11521" width="2.7109375" style="50" customWidth="1"/>
    <col min="11522" max="11522" width="3.85546875" style="50" customWidth="1"/>
    <col min="11523" max="11523" width="25.85546875" style="50" customWidth="1"/>
    <col min="11524" max="11524" width="16" style="50" customWidth="1"/>
    <col min="11525" max="11525" width="3.5703125" style="50" customWidth="1"/>
    <col min="11526" max="11526" width="4.7109375" style="50" customWidth="1"/>
    <col min="11527" max="11527" width="3.5703125" style="50" customWidth="1"/>
    <col min="11528" max="11528" width="3.28515625" style="50" customWidth="1"/>
    <col min="11529" max="11529" width="3.7109375" style="50" customWidth="1"/>
    <col min="11530" max="11557" width="3.28515625" style="50" customWidth="1"/>
    <col min="11558" max="11558" width="3.5703125" style="50" customWidth="1"/>
    <col min="11559" max="11559" width="7" style="50" customWidth="1"/>
    <col min="11560" max="11560" width="3.5703125" style="50" customWidth="1"/>
    <col min="11561" max="11561" width="3.140625" style="50" customWidth="1"/>
    <col min="11562" max="11562" width="2.85546875" style="50" customWidth="1"/>
    <col min="11563" max="11563" width="1.42578125" style="50" customWidth="1"/>
    <col min="11564" max="11569" width="2.85546875" style="50" customWidth="1"/>
    <col min="11570" max="11570" width="4.42578125" style="50" customWidth="1"/>
    <col min="11571" max="11776" width="9.140625" style="50"/>
    <col min="11777" max="11777" width="2.7109375" style="50" customWidth="1"/>
    <col min="11778" max="11778" width="3.85546875" style="50" customWidth="1"/>
    <col min="11779" max="11779" width="25.85546875" style="50" customWidth="1"/>
    <col min="11780" max="11780" width="16" style="50" customWidth="1"/>
    <col min="11781" max="11781" width="3.5703125" style="50" customWidth="1"/>
    <col min="11782" max="11782" width="4.7109375" style="50" customWidth="1"/>
    <col min="11783" max="11783" width="3.5703125" style="50" customWidth="1"/>
    <col min="11784" max="11784" width="3.28515625" style="50" customWidth="1"/>
    <col min="11785" max="11785" width="3.7109375" style="50" customWidth="1"/>
    <col min="11786" max="11813" width="3.28515625" style="50" customWidth="1"/>
    <col min="11814" max="11814" width="3.5703125" style="50" customWidth="1"/>
    <col min="11815" max="11815" width="7" style="50" customWidth="1"/>
    <col min="11816" max="11816" width="3.5703125" style="50" customWidth="1"/>
    <col min="11817" max="11817" width="3.140625" style="50" customWidth="1"/>
    <col min="11818" max="11818" width="2.85546875" style="50" customWidth="1"/>
    <col min="11819" max="11819" width="1.42578125" style="50" customWidth="1"/>
    <col min="11820" max="11825" width="2.85546875" style="50" customWidth="1"/>
    <col min="11826" max="11826" width="4.42578125" style="50" customWidth="1"/>
    <col min="11827" max="12032" width="9.140625" style="50"/>
    <col min="12033" max="12033" width="2.7109375" style="50" customWidth="1"/>
    <col min="12034" max="12034" width="3.85546875" style="50" customWidth="1"/>
    <col min="12035" max="12035" width="25.85546875" style="50" customWidth="1"/>
    <col min="12036" max="12036" width="16" style="50" customWidth="1"/>
    <col min="12037" max="12037" width="3.5703125" style="50" customWidth="1"/>
    <col min="12038" max="12038" width="4.7109375" style="50" customWidth="1"/>
    <col min="12039" max="12039" width="3.5703125" style="50" customWidth="1"/>
    <col min="12040" max="12040" width="3.28515625" style="50" customWidth="1"/>
    <col min="12041" max="12041" width="3.7109375" style="50" customWidth="1"/>
    <col min="12042" max="12069" width="3.28515625" style="50" customWidth="1"/>
    <col min="12070" max="12070" width="3.5703125" style="50" customWidth="1"/>
    <col min="12071" max="12071" width="7" style="50" customWidth="1"/>
    <col min="12072" max="12072" width="3.5703125" style="50" customWidth="1"/>
    <col min="12073" max="12073" width="3.140625" style="50" customWidth="1"/>
    <col min="12074" max="12074" width="2.85546875" style="50" customWidth="1"/>
    <col min="12075" max="12075" width="1.42578125" style="50" customWidth="1"/>
    <col min="12076" max="12081" width="2.85546875" style="50" customWidth="1"/>
    <col min="12082" max="12082" width="4.42578125" style="50" customWidth="1"/>
    <col min="12083" max="12288" width="9.140625" style="50"/>
    <col min="12289" max="12289" width="2.7109375" style="50" customWidth="1"/>
    <col min="12290" max="12290" width="3.85546875" style="50" customWidth="1"/>
    <col min="12291" max="12291" width="25.85546875" style="50" customWidth="1"/>
    <col min="12292" max="12292" width="16" style="50" customWidth="1"/>
    <col min="12293" max="12293" width="3.5703125" style="50" customWidth="1"/>
    <col min="12294" max="12294" width="4.7109375" style="50" customWidth="1"/>
    <col min="12295" max="12295" width="3.5703125" style="50" customWidth="1"/>
    <col min="12296" max="12296" width="3.28515625" style="50" customWidth="1"/>
    <col min="12297" max="12297" width="3.7109375" style="50" customWidth="1"/>
    <col min="12298" max="12325" width="3.28515625" style="50" customWidth="1"/>
    <col min="12326" max="12326" width="3.5703125" style="50" customWidth="1"/>
    <col min="12327" max="12327" width="7" style="50" customWidth="1"/>
    <col min="12328" max="12328" width="3.5703125" style="50" customWidth="1"/>
    <col min="12329" max="12329" width="3.140625" style="50" customWidth="1"/>
    <col min="12330" max="12330" width="2.85546875" style="50" customWidth="1"/>
    <col min="12331" max="12331" width="1.42578125" style="50" customWidth="1"/>
    <col min="12332" max="12337" width="2.85546875" style="50" customWidth="1"/>
    <col min="12338" max="12338" width="4.42578125" style="50" customWidth="1"/>
    <col min="12339" max="12544" width="9.140625" style="50"/>
    <col min="12545" max="12545" width="2.7109375" style="50" customWidth="1"/>
    <col min="12546" max="12546" width="3.85546875" style="50" customWidth="1"/>
    <col min="12547" max="12547" width="25.85546875" style="50" customWidth="1"/>
    <col min="12548" max="12548" width="16" style="50" customWidth="1"/>
    <col min="12549" max="12549" width="3.5703125" style="50" customWidth="1"/>
    <col min="12550" max="12550" width="4.7109375" style="50" customWidth="1"/>
    <col min="12551" max="12551" width="3.5703125" style="50" customWidth="1"/>
    <col min="12552" max="12552" width="3.28515625" style="50" customWidth="1"/>
    <col min="12553" max="12553" width="3.7109375" style="50" customWidth="1"/>
    <col min="12554" max="12581" width="3.28515625" style="50" customWidth="1"/>
    <col min="12582" max="12582" width="3.5703125" style="50" customWidth="1"/>
    <col min="12583" max="12583" width="7" style="50" customWidth="1"/>
    <col min="12584" max="12584" width="3.5703125" style="50" customWidth="1"/>
    <col min="12585" max="12585" width="3.140625" style="50" customWidth="1"/>
    <col min="12586" max="12586" width="2.85546875" style="50" customWidth="1"/>
    <col min="12587" max="12587" width="1.42578125" style="50" customWidth="1"/>
    <col min="12588" max="12593" width="2.85546875" style="50" customWidth="1"/>
    <col min="12594" max="12594" width="4.42578125" style="50" customWidth="1"/>
    <col min="12595" max="12800" width="9.140625" style="50"/>
    <col min="12801" max="12801" width="2.7109375" style="50" customWidth="1"/>
    <col min="12802" max="12802" width="3.85546875" style="50" customWidth="1"/>
    <col min="12803" max="12803" width="25.85546875" style="50" customWidth="1"/>
    <col min="12804" max="12804" width="16" style="50" customWidth="1"/>
    <col min="12805" max="12805" width="3.5703125" style="50" customWidth="1"/>
    <col min="12806" max="12806" width="4.7109375" style="50" customWidth="1"/>
    <col min="12807" max="12807" width="3.5703125" style="50" customWidth="1"/>
    <col min="12808" max="12808" width="3.28515625" style="50" customWidth="1"/>
    <col min="12809" max="12809" width="3.7109375" style="50" customWidth="1"/>
    <col min="12810" max="12837" width="3.28515625" style="50" customWidth="1"/>
    <col min="12838" max="12838" width="3.5703125" style="50" customWidth="1"/>
    <col min="12839" max="12839" width="7" style="50" customWidth="1"/>
    <col min="12840" max="12840" width="3.5703125" style="50" customWidth="1"/>
    <col min="12841" max="12841" width="3.140625" style="50" customWidth="1"/>
    <col min="12842" max="12842" width="2.85546875" style="50" customWidth="1"/>
    <col min="12843" max="12843" width="1.42578125" style="50" customWidth="1"/>
    <col min="12844" max="12849" width="2.85546875" style="50" customWidth="1"/>
    <col min="12850" max="12850" width="4.42578125" style="50" customWidth="1"/>
    <col min="12851" max="13056" width="9.140625" style="50"/>
    <col min="13057" max="13057" width="2.7109375" style="50" customWidth="1"/>
    <col min="13058" max="13058" width="3.85546875" style="50" customWidth="1"/>
    <col min="13059" max="13059" width="25.85546875" style="50" customWidth="1"/>
    <col min="13060" max="13060" width="16" style="50" customWidth="1"/>
    <col min="13061" max="13061" width="3.5703125" style="50" customWidth="1"/>
    <col min="13062" max="13062" width="4.7109375" style="50" customWidth="1"/>
    <col min="13063" max="13063" width="3.5703125" style="50" customWidth="1"/>
    <col min="13064" max="13064" width="3.28515625" style="50" customWidth="1"/>
    <col min="13065" max="13065" width="3.7109375" style="50" customWidth="1"/>
    <col min="13066" max="13093" width="3.28515625" style="50" customWidth="1"/>
    <col min="13094" max="13094" width="3.5703125" style="50" customWidth="1"/>
    <col min="13095" max="13095" width="7" style="50" customWidth="1"/>
    <col min="13096" max="13096" width="3.5703125" style="50" customWidth="1"/>
    <col min="13097" max="13097" width="3.140625" style="50" customWidth="1"/>
    <col min="13098" max="13098" width="2.85546875" style="50" customWidth="1"/>
    <col min="13099" max="13099" width="1.42578125" style="50" customWidth="1"/>
    <col min="13100" max="13105" width="2.85546875" style="50" customWidth="1"/>
    <col min="13106" max="13106" width="4.42578125" style="50" customWidth="1"/>
    <col min="13107" max="13312" width="9.140625" style="50"/>
    <col min="13313" max="13313" width="2.7109375" style="50" customWidth="1"/>
    <col min="13314" max="13314" width="3.85546875" style="50" customWidth="1"/>
    <col min="13315" max="13315" width="25.85546875" style="50" customWidth="1"/>
    <col min="13316" max="13316" width="16" style="50" customWidth="1"/>
    <col min="13317" max="13317" width="3.5703125" style="50" customWidth="1"/>
    <col min="13318" max="13318" width="4.7109375" style="50" customWidth="1"/>
    <col min="13319" max="13319" width="3.5703125" style="50" customWidth="1"/>
    <col min="13320" max="13320" width="3.28515625" style="50" customWidth="1"/>
    <col min="13321" max="13321" width="3.7109375" style="50" customWidth="1"/>
    <col min="13322" max="13349" width="3.28515625" style="50" customWidth="1"/>
    <col min="13350" max="13350" width="3.5703125" style="50" customWidth="1"/>
    <col min="13351" max="13351" width="7" style="50" customWidth="1"/>
    <col min="13352" max="13352" width="3.5703125" style="50" customWidth="1"/>
    <col min="13353" max="13353" width="3.140625" style="50" customWidth="1"/>
    <col min="13354" max="13354" width="2.85546875" style="50" customWidth="1"/>
    <col min="13355" max="13355" width="1.42578125" style="50" customWidth="1"/>
    <col min="13356" max="13361" width="2.85546875" style="50" customWidth="1"/>
    <col min="13362" max="13362" width="4.42578125" style="50" customWidth="1"/>
    <col min="13363" max="13568" width="9.140625" style="50"/>
    <col min="13569" max="13569" width="2.7109375" style="50" customWidth="1"/>
    <col min="13570" max="13570" width="3.85546875" style="50" customWidth="1"/>
    <col min="13571" max="13571" width="25.85546875" style="50" customWidth="1"/>
    <col min="13572" max="13572" width="16" style="50" customWidth="1"/>
    <col min="13573" max="13573" width="3.5703125" style="50" customWidth="1"/>
    <col min="13574" max="13574" width="4.7109375" style="50" customWidth="1"/>
    <col min="13575" max="13575" width="3.5703125" style="50" customWidth="1"/>
    <col min="13576" max="13576" width="3.28515625" style="50" customWidth="1"/>
    <col min="13577" max="13577" width="3.7109375" style="50" customWidth="1"/>
    <col min="13578" max="13605" width="3.28515625" style="50" customWidth="1"/>
    <col min="13606" max="13606" width="3.5703125" style="50" customWidth="1"/>
    <col min="13607" max="13607" width="7" style="50" customWidth="1"/>
    <col min="13608" max="13608" width="3.5703125" style="50" customWidth="1"/>
    <col min="13609" max="13609" width="3.140625" style="50" customWidth="1"/>
    <col min="13610" max="13610" width="2.85546875" style="50" customWidth="1"/>
    <col min="13611" max="13611" width="1.42578125" style="50" customWidth="1"/>
    <col min="13612" max="13617" width="2.85546875" style="50" customWidth="1"/>
    <col min="13618" max="13618" width="4.42578125" style="50" customWidth="1"/>
    <col min="13619" max="13824" width="9.140625" style="50"/>
    <col min="13825" max="13825" width="2.7109375" style="50" customWidth="1"/>
    <col min="13826" max="13826" width="3.85546875" style="50" customWidth="1"/>
    <col min="13827" max="13827" width="25.85546875" style="50" customWidth="1"/>
    <col min="13828" max="13828" width="16" style="50" customWidth="1"/>
    <col min="13829" max="13829" width="3.5703125" style="50" customWidth="1"/>
    <col min="13830" max="13830" width="4.7109375" style="50" customWidth="1"/>
    <col min="13831" max="13831" width="3.5703125" style="50" customWidth="1"/>
    <col min="13832" max="13832" width="3.28515625" style="50" customWidth="1"/>
    <col min="13833" max="13833" width="3.7109375" style="50" customWidth="1"/>
    <col min="13834" max="13861" width="3.28515625" style="50" customWidth="1"/>
    <col min="13862" max="13862" width="3.5703125" style="50" customWidth="1"/>
    <col min="13863" max="13863" width="7" style="50" customWidth="1"/>
    <col min="13864" max="13864" width="3.5703125" style="50" customWidth="1"/>
    <col min="13865" max="13865" width="3.140625" style="50" customWidth="1"/>
    <col min="13866" max="13866" width="2.85546875" style="50" customWidth="1"/>
    <col min="13867" max="13867" width="1.42578125" style="50" customWidth="1"/>
    <col min="13868" max="13873" width="2.85546875" style="50" customWidth="1"/>
    <col min="13874" max="13874" width="4.42578125" style="50" customWidth="1"/>
    <col min="13875" max="14080" width="9.140625" style="50"/>
    <col min="14081" max="14081" width="2.7109375" style="50" customWidth="1"/>
    <col min="14082" max="14082" width="3.85546875" style="50" customWidth="1"/>
    <col min="14083" max="14083" width="25.85546875" style="50" customWidth="1"/>
    <col min="14084" max="14084" width="16" style="50" customWidth="1"/>
    <col min="14085" max="14085" width="3.5703125" style="50" customWidth="1"/>
    <col min="14086" max="14086" width="4.7109375" style="50" customWidth="1"/>
    <col min="14087" max="14087" width="3.5703125" style="50" customWidth="1"/>
    <col min="14088" max="14088" width="3.28515625" style="50" customWidth="1"/>
    <col min="14089" max="14089" width="3.7109375" style="50" customWidth="1"/>
    <col min="14090" max="14117" width="3.28515625" style="50" customWidth="1"/>
    <col min="14118" max="14118" width="3.5703125" style="50" customWidth="1"/>
    <col min="14119" max="14119" width="7" style="50" customWidth="1"/>
    <col min="14120" max="14120" width="3.5703125" style="50" customWidth="1"/>
    <col min="14121" max="14121" width="3.140625" style="50" customWidth="1"/>
    <col min="14122" max="14122" width="2.85546875" style="50" customWidth="1"/>
    <col min="14123" max="14123" width="1.42578125" style="50" customWidth="1"/>
    <col min="14124" max="14129" width="2.85546875" style="50" customWidth="1"/>
    <col min="14130" max="14130" width="4.42578125" style="50" customWidth="1"/>
    <col min="14131" max="14336" width="9.140625" style="50"/>
    <col min="14337" max="14337" width="2.7109375" style="50" customWidth="1"/>
    <col min="14338" max="14338" width="3.85546875" style="50" customWidth="1"/>
    <col min="14339" max="14339" width="25.85546875" style="50" customWidth="1"/>
    <col min="14340" max="14340" width="16" style="50" customWidth="1"/>
    <col min="14341" max="14341" width="3.5703125" style="50" customWidth="1"/>
    <col min="14342" max="14342" width="4.7109375" style="50" customWidth="1"/>
    <col min="14343" max="14343" width="3.5703125" style="50" customWidth="1"/>
    <col min="14344" max="14344" width="3.28515625" style="50" customWidth="1"/>
    <col min="14345" max="14345" width="3.7109375" style="50" customWidth="1"/>
    <col min="14346" max="14373" width="3.28515625" style="50" customWidth="1"/>
    <col min="14374" max="14374" width="3.5703125" style="50" customWidth="1"/>
    <col min="14375" max="14375" width="7" style="50" customWidth="1"/>
    <col min="14376" max="14376" width="3.5703125" style="50" customWidth="1"/>
    <col min="14377" max="14377" width="3.140625" style="50" customWidth="1"/>
    <col min="14378" max="14378" width="2.85546875" style="50" customWidth="1"/>
    <col min="14379" max="14379" width="1.42578125" style="50" customWidth="1"/>
    <col min="14380" max="14385" width="2.85546875" style="50" customWidth="1"/>
    <col min="14386" max="14386" width="4.42578125" style="50" customWidth="1"/>
    <col min="14387" max="14592" width="9.140625" style="50"/>
    <col min="14593" max="14593" width="2.7109375" style="50" customWidth="1"/>
    <col min="14594" max="14594" width="3.85546875" style="50" customWidth="1"/>
    <col min="14595" max="14595" width="25.85546875" style="50" customWidth="1"/>
    <col min="14596" max="14596" width="16" style="50" customWidth="1"/>
    <col min="14597" max="14597" width="3.5703125" style="50" customWidth="1"/>
    <col min="14598" max="14598" width="4.7109375" style="50" customWidth="1"/>
    <col min="14599" max="14599" width="3.5703125" style="50" customWidth="1"/>
    <col min="14600" max="14600" width="3.28515625" style="50" customWidth="1"/>
    <col min="14601" max="14601" width="3.7109375" style="50" customWidth="1"/>
    <col min="14602" max="14629" width="3.28515625" style="50" customWidth="1"/>
    <col min="14630" max="14630" width="3.5703125" style="50" customWidth="1"/>
    <col min="14631" max="14631" width="7" style="50" customWidth="1"/>
    <col min="14632" max="14632" width="3.5703125" style="50" customWidth="1"/>
    <col min="14633" max="14633" width="3.140625" style="50" customWidth="1"/>
    <col min="14634" max="14634" width="2.85546875" style="50" customWidth="1"/>
    <col min="14635" max="14635" width="1.42578125" style="50" customWidth="1"/>
    <col min="14636" max="14641" width="2.85546875" style="50" customWidth="1"/>
    <col min="14642" max="14642" width="4.42578125" style="50" customWidth="1"/>
    <col min="14643" max="14848" width="9.140625" style="50"/>
    <col min="14849" max="14849" width="2.7109375" style="50" customWidth="1"/>
    <col min="14850" max="14850" width="3.85546875" style="50" customWidth="1"/>
    <col min="14851" max="14851" width="25.85546875" style="50" customWidth="1"/>
    <col min="14852" max="14852" width="16" style="50" customWidth="1"/>
    <col min="14853" max="14853" width="3.5703125" style="50" customWidth="1"/>
    <col min="14854" max="14854" width="4.7109375" style="50" customWidth="1"/>
    <col min="14855" max="14855" width="3.5703125" style="50" customWidth="1"/>
    <col min="14856" max="14856" width="3.28515625" style="50" customWidth="1"/>
    <col min="14857" max="14857" width="3.7109375" style="50" customWidth="1"/>
    <col min="14858" max="14885" width="3.28515625" style="50" customWidth="1"/>
    <col min="14886" max="14886" width="3.5703125" style="50" customWidth="1"/>
    <col min="14887" max="14887" width="7" style="50" customWidth="1"/>
    <col min="14888" max="14888" width="3.5703125" style="50" customWidth="1"/>
    <col min="14889" max="14889" width="3.140625" style="50" customWidth="1"/>
    <col min="14890" max="14890" width="2.85546875" style="50" customWidth="1"/>
    <col min="14891" max="14891" width="1.42578125" style="50" customWidth="1"/>
    <col min="14892" max="14897" width="2.85546875" style="50" customWidth="1"/>
    <col min="14898" max="14898" width="4.42578125" style="50" customWidth="1"/>
    <col min="14899" max="15104" width="9.140625" style="50"/>
    <col min="15105" max="15105" width="2.7109375" style="50" customWidth="1"/>
    <col min="15106" max="15106" width="3.85546875" style="50" customWidth="1"/>
    <col min="15107" max="15107" width="25.85546875" style="50" customWidth="1"/>
    <col min="15108" max="15108" width="16" style="50" customWidth="1"/>
    <col min="15109" max="15109" width="3.5703125" style="50" customWidth="1"/>
    <col min="15110" max="15110" width="4.7109375" style="50" customWidth="1"/>
    <col min="15111" max="15111" width="3.5703125" style="50" customWidth="1"/>
    <col min="15112" max="15112" width="3.28515625" style="50" customWidth="1"/>
    <col min="15113" max="15113" width="3.7109375" style="50" customWidth="1"/>
    <col min="15114" max="15141" width="3.28515625" style="50" customWidth="1"/>
    <col min="15142" max="15142" width="3.5703125" style="50" customWidth="1"/>
    <col min="15143" max="15143" width="7" style="50" customWidth="1"/>
    <col min="15144" max="15144" width="3.5703125" style="50" customWidth="1"/>
    <col min="15145" max="15145" width="3.140625" style="50" customWidth="1"/>
    <col min="15146" max="15146" width="2.85546875" style="50" customWidth="1"/>
    <col min="15147" max="15147" width="1.42578125" style="50" customWidth="1"/>
    <col min="15148" max="15153" width="2.85546875" style="50" customWidth="1"/>
    <col min="15154" max="15154" width="4.42578125" style="50" customWidth="1"/>
    <col min="15155" max="15360" width="9.140625" style="50"/>
    <col min="15361" max="15361" width="2.7109375" style="50" customWidth="1"/>
    <col min="15362" max="15362" width="3.85546875" style="50" customWidth="1"/>
    <col min="15363" max="15363" width="25.85546875" style="50" customWidth="1"/>
    <col min="15364" max="15364" width="16" style="50" customWidth="1"/>
    <col min="15365" max="15365" width="3.5703125" style="50" customWidth="1"/>
    <col min="15366" max="15366" width="4.7109375" style="50" customWidth="1"/>
    <col min="15367" max="15367" width="3.5703125" style="50" customWidth="1"/>
    <col min="15368" max="15368" width="3.28515625" style="50" customWidth="1"/>
    <col min="15369" max="15369" width="3.7109375" style="50" customWidth="1"/>
    <col min="15370" max="15397" width="3.28515625" style="50" customWidth="1"/>
    <col min="15398" max="15398" width="3.5703125" style="50" customWidth="1"/>
    <col min="15399" max="15399" width="7" style="50" customWidth="1"/>
    <col min="15400" max="15400" width="3.5703125" style="50" customWidth="1"/>
    <col min="15401" max="15401" width="3.140625" style="50" customWidth="1"/>
    <col min="15402" max="15402" width="2.85546875" style="50" customWidth="1"/>
    <col min="15403" max="15403" width="1.42578125" style="50" customWidth="1"/>
    <col min="15404" max="15409" width="2.85546875" style="50" customWidth="1"/>
    <col min="15410" max="15410" width="4.42578125" style="50" customWidth="1"/>
    <col min="15411" max="15616" width="9.140625" style="50"/>
    <col min="15617" max="15617" width="2.7109375" style="50" customWidth="1"/>
    <col min="15618" max="15618" width="3.85546875" style="50" customWidth="1"/>
    <col min="15619" max="15619" width="25.85546875" style="50" customWidth="1"/>
    <col min="15620" max="15620" width="16" style="50" customWidth="1"/>
    <col min="15621" max="15621" width="3.5703125" style="50" customWidth="1"/>
    <col min="15622" max="15622" width="4.7109375" style="50" customWidth="1"/>
    <col min="15623" max="15623" width="3.5703125" style="50" customWidth="1"/>
    <col min="15624" max="15624" width="3.28515625" style="50" customWidth="1"/>
    <col min="15625" max="15625" width="3.7109375" style="50" customWidth="1"/>
    <col min="15626" max="15653" width="3.28515625" style="50" customWidth="1"/>
    <col min="15654" max="15654" width="3.5703125" style="50" customWidth="1"/>
    <col min="15655" max="15655" width="7" style="50" customWidth="1"/>
    <col min="15656" max="15656" width="3.5703125" style="50" customWidth="1"/>
    <col min="15657" max="15657" width="3.140625" style="50" customWidth="1"/>
    <col min="15658" max="15658" width="2.85546875" style="50" customWidth="1"/>
    <col min="15659" max="15659" width="1.42578125" style="50" customWidth="1"/>
    <col min="15660" max="15665" width="2.85546875" style="50" customWidth="1"/>
    <col min="15666" max="15666" width="4.42578125" style="50" customWidth="1"/>
    <col min="15667" max="15872" width="9.140625" style="50"/>
    <col min="15873" max="15873" width="2.7109375" style="50" customWidth="1"/>
    <col min="15874" max="15874" width="3.85546875" style="50" customWidth="1"/>
    <col min="15875" max="15875" width="25.85546875" style="50" customWidth="1"/>
    <col min="15876" max="15876" width="16" style="50" customWidth="1"/>
    <col min="15877" max="15877" width="3.5703125" style="50" customWidth="1"/>
    <col min="15878" max="15878" width="4.7109375" style="50" customWidth="1"/>
    <col min="15879" max="15879" width="3.5703125" style="50" customWidth="1"/>
    <col min="15880" max="15880" width="3.28515625" style="50" customWidth="1"/>
    <col min="15881" max="15881" width="3.7109375" style="50" customWidth="1"/>
    <col min="15882" max="15909" width="3.28515625" style="50" customWidth="1"/>
    <col min="15910" max="15910" width="3.5703125" style="50" customWidth="1"/>
    <col min="15911" max="15911" width="7" style="50" customWidth="1"/>
    <col min="15912" max="15912" width="3.5703125" style="50" customWidth="1"/>
    <col min="15913" max="15913" width="3.140625" style="50" customWidth="1"/>
    <col min="15914" max="15914" width="2.85546875" style="50" customWidth="1"/>
    <col min="15915" max="15915" width="1.42578125" style="50" customWidth="1"/>
    <col min="15916" max="15921" width="2.85546875" style="50" customWidth="1"/>
    <col min="15922" max="15922" width="4.42578125" style="50" customWidth="1"/>
    <col min="15923" max="16128" width="9.140625" style="50"/>
    <col min="16129" max="16129" width="2.7109375" style="50" customWidth="1"/>
    <col min="16130" max="16130" width="3.85546875" style="50" customWidth="1"/>
    <col min="16131" max="16131" width="25.85546875" style="50" customWidth="1"/>
    <col min="16132" max="16132" width="16" style="50" customWidth="1"/>
    <col min="16133" max="16133" width="3.5703125" style="50" customWidth="1"/>
    <col min="16134" max="16134" width="4.7109375" style="50" customWidth="1"/>
    <col min="16135" max="16135" width="3.5703125" style="50" customWidth="1"/>
    <col min="16136" max="16136" width="3.28515625" style="50" customWidth="1"/>
    <col min="16137" max="16137" width="3.7109375" style="50" customWidth="1"/>
    <col min="16138" max="16165" width="3.28515625" style="50" customWidth="1"/>
    <col min="16166" max="16166" width="3.5703125" style="50" customWidth="1"/>
    <col min="16167" max="16167" width="7" style="50" customWidth="1"/>
    <col min="16168" max="16168" width="3.5703125" style="50" customWidth="1"/>
    <col min="16169" max="16169" width="3.140625" style="50" customWidth="1"/>
    <col min="16170" max="16170" width="2.85546875" style="50" customWidth="1"/>
    <col min="16171" max="16171" width="1.42578125" style="50" customWidth="1"/>
    <col min="16172" max="16177" width="2.85546875" style="50" customWidth="1"/>
    <col min="16178" max="16178" width="4.42578125" style="50" customWidth="1"/>
    <col min="16179" max="16384" width="9.140625" style="50"/>
  </cols>
  <sheetData>
    <row r="1" spans="1:53" x14ac:dyDescent="0.25">
      <c r="A1" s="110">
        <v>2017</v>
      </c>
      <c r="B1" s="110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</row>
    <row r="2" spans="1:53" ht="20.25" x14ac:dyDescent="0.25">
      <c r="A2" s="110">
        <v>7</v>
      </c>
      <c r="B2" s="110"/>
      <c r="C2" s="43"/>
      <c r="D2" s="54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</row>
    <row r="3" spans="1:5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46"/>
      <c r="AS3" s="46"/>
      <c r="AT3" s="46"/>
      <c r="AU3" s="46"/>
      <c r="AV3" s="46"/>
      <c r="AW3" s="46"/>
      <c r="AX3" s="46"/>
    </row>
    <row r="4" spans="1:5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46"/>
      <c r="AS4" s="46"/>
      <c r="AT4" s="46"/>
      <c r="AU4" s="46"/>
      <c r="AV4" s="46"/>
      <c r="AW4" s="46"/>
      <c r="AX4" s="46"/>
    </row>
    <row r="5" spans="1:53" x14ac:dyDescent="0.25">
      <c r="A5" s="60" t="str">
        <f>A1&amp;" METŲ"&amp;INDEX(men,A2)&amp;" MĖNESIO"&amp;" DARBO LAIKO APSKAITOS ŽINIARAŠTIS"</f>
        <v>2017 METŲ LIEPOS  MĖNESIO DARBO LAIKO APSKAITOS ŽINIARAŠTIS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</row>
    <row r="6" spans="1:53" s="3" customFormat="1" ht="11.25" x14ac:dyDescent="0.2">
      <c r="A6" s="2"/>
    </row>
    <row r="7" spans="1:53" s="3" customFormat="1" ht="5.25" customHeight="1" x14ac:dyDescent="0.2">
      <c r="A7" s="61" t="s">
        <v>0</v>
      </c>
      <c r="B7" s="61" t="s">
        <v>1</v>
      </c>
      <c r="C7" s="67" t="s">
        <v>2</v>
      </c>
      <c r="D7" s="67" t="s">
        <v>3</v>
      </c>
      <c r="E7" s="61" t="s">
        <v>4</v>
      </c>
      <c r="F7" s="61" t="s">
        <v>5</v>
      </c>
      <c r="G7" s="70" t="s">
        <v>6</v>
      </c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2"/>
      <c r="AL7" s="79" t="s">
        <v>7</v>
      </c>
      <c r="AM7" s="80"/>
      <c r="AN7" s="80"/>
      <c r="AO7" s="80"/>
      <c r="AP7" s="80"/>
      <c r="AQ7" s="80"/>
      <c r="AR7" s="80"/>
      <c r="AS7" s="80"/>
      <c r="AT7" s="80"/>
      <c r="AU7" s="81"/>
      <c r="AV7" s="79" t="s">
        <v>8</v>
      </c>
      <c r="AW7" s="80"/>
      <c r="AX7" s="81"/>
    </row>
    <row r="8" spans="1:53" s="3" customFormat="1" ht="7.5" customHeight="1" x14ac:dyDescent="0.2">
      <c r="A8" s="62"/>
      <c r="B8" s="62"/>
      <c r="C8" s="68"/>
      <c r="D8" s="68"/>
      <c r="E8" s="62"/>
      <c r="F8" s="6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5"/>
      <c r="AL8" s="82"/>
      <c r="AM8" s="83"/>
      <c r="AN8" s="83"/>
      <c r="AO8" s="83"/>
      <c r="AP8" s="83"/>
      <c r="AQ8" s="83"/>
      <c r="AR8" s="83"/>
      <c r="AS8" s="83"/>
      <c r="AT8" s="83"/>
      <c r="AU8" s="84"/>
      <c r="AV8" s="85"/>
      <c r="AW8" s="86"/>
      <c r="AX8" s="87"/>
    </row>
    <row r="9" spans="1:53" s="3" customFormat="1" ht="9.75" customHeight="1" x14ac:dyDescent="0.2">
      <c r="A9" s="62"/>
      <c r="B9" s="62"/>
      <c r="C9" s="68"/>
      <c r="D9" s="68"/>
      <c r="E9" s="62"/>
      <c r="F9" s="62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5"/>
      <c r="AL9" s="61" t="s">
        <v>9</v>
      </c>
      <c r="AM9" s="88" t="s">
        <v>10</v>
      </c>
      <c r="AN9" s="89"/>
      <c r="AO9" s="89"/>
      <c r="AP9" s="89"/>
      <c r="AQ9" s="89"/>
      <c r="AR9" s="89"/>
      <c r="AS9" s="89"/>
      <c r="AT9" s="89"/>
      <c r="AU9" s="90"/>
      <c r="AV9" s="82"/>
      <c r="AW9" s="83"/>
      <c r="AX9" s="84"/>
    </row>
    <row r="10" spans="1:53" s="3" customFormat="1" ht="9.75" customHeight="1" x14ac:dyDescent="0.2">
      <c r="A10" s="62"/>
      <c r="B10" s="62"/>
      <c r="C10" s="68"/>
      <c r="D10" s="68"/>
      <c r="E10" s="62"/>
      <c r="F10" s="62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5"/>
      <c r="AL10" s="62"/>
      <c r="AM10" s="61" t="s">
        <v>11</v>
      </c>
      <c r="AN10" s="88" t="s">
        <v>12</v>
      </c>
      <c r="AO10" s="89"/>
      <c r="AP10" s="89"/>
      <c r="AQ10" s="89"/>
      <c r="AR10" s="89"/>
      <c r="AS10" s="89"/>
      <c r="AT10" s="89"/>
      <c r="AU10" s="90"/>
      <c r="AV10" s="61" t="s">
        <v>13</v>
      </c>
      <c r="AW10" s="61" t="s">
        <v>14</v>
      </c>
      <c r="AX10" s="61" t="s">
        <v>15</v>
      </c>
    </row>
    <row r="11" spans="1:53" s="3" customFormat="1" ht="13.5" customHeight="1" x14ac:dyDescent="0.2">
      <c r="A11" s="62"/>
      <c r="B11" s="62"/>
      <c r="C11" s="68"/>
      <c r="D11" s="68"/>
      <c r="E11" s="62"/>
      <c r="F11" s="62"/>
      <c r="G11" s="76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8"/>
      <c r="AL11" s="62"/>
      <c r="AM11" s="62"/>
      <c r="AN11" s="61" t="s">
        <v>16</v>
      </c>
      <c r="AO11" s="61" t="s">
        <v>17</v>
      </c>
      <c r="AP11" s="91" t="s">
        <v>18</v>
      </c>
      <c r="AQ11" s="92"/>
      <c r="AR11" s="61" t="s">
        <v>19</v>
      </c>
      <c r="AS11" s="61" t="s">
        <v>20</v>
      </c>
      <c r="AT11" s="61" t="s">
        <v>21</v>
      </c>
      <c r="AU11" s="61" t="s">
        <v>22</v>
      </c>
      <c r="AV11" s="62"/>
      <c r="AW11" s="62"/>
      <c r="AX11" s="62"/>
    </row>
    <row r="12" spans="1:53" s="3" customFormat="1" ht="82.5" customHeight="1" x14ac:dyDescent="0.2">
      <c r="A12" s="62"/>
      <c r="B12" s="62"/>
      <c r="C12" s="68"/>
      <c r="D12" s="68"/>
      <c r="E12" s="62"/>
      <c r="F12" s="62"/>
      <c r="G12" s="55">
        <v>1</v>
      </c>
      <c r="H12" s="55">
        <v>2</v>
      </c>
      <c r="I12" s="55">
        <v>3</v>
      </c>
      <c r="J12" s="55">
        <v>4</v>
      </c>
      <c r="K12" s="55">
        <v>5</v>
      </c>
      <c r="L12" s="55">
        <v>6</v>
      </c>
      <c r="M12" s="55">
        <v>7</v>
      </c>
      <c r="N12" s="55">
        <v>8</v>
      </c>
      <c r="O12" s="55">
        <v>9</v>
      </c>
      <c r="P12" s="55">
        <v>10</v>
      </c>
      <c r="Q12" s="55">
        <v>11</v>
      </c>
      <c r="R12" s="55">
        <v>12</v>
      </c>
      <c r="S12" s="55">
        <v>13</v>
      </c>
      <c r="T12" s="55">
        <v>14</v>
      </c>
      <c r="U12" s="55">
        <v>15</v>
      </c>
      <c r="V12" s="55">
        <v>16</v>
      </c>
      <c r="W12" s="55">
        <v>17</v>
      </c>
      <c r="X12" s="55">
        <v>18</v>
      </c>
      <c r="Y12" s="55">
        <v>19</v>
      </c>
      <c r="Z12" s="55">
        <v>20</v>
      </c>
      <c r="AA12" s="55">
        <v>21</v>
      </c>
      <c r="AB12" s="55">
        <v>22</v>
      </c>
      <c r="AC12" s="55">
        <v>23</v>
      </c>
      <c r="AD12" s="55">
        <v>24</v>
      </c>
      <c r="AE12" s="55">
        <v>25</v>
      </c>
      <c r="AF12" s="55">
        <v>26</v>
      </c>
      <c r="AG12" s="55">
        <v>27</v>
      </c>
      <c r="AH12" s="55">
        <v>28</v>
      </c>
      <c r="AI12" s="55">
        <v>29</v>
      </c>
      <c r="AJ12" s="55">
        <v>30</v>
      </c>
      <c r="AK12" s="55">
        <v>31</v>
      </c>
      <c r="AL12" s="63"/>
      <c r="AM12" s="63"/>
      <c r="AN12" s="63"/>
      <c r="AO12" s="63"/>
      <c r="AP12" s="93"/>
      <c r="AQ12" s="94"/>
      <c r="AR12" s="63"/>
      <c r="AS12" s="63"/>
      <c r="AT12" s="63"/>
      <c r="AU12" s="63"/>
      <c r="AV12" s="63"/>
      <c r="AW12" s="63"/>
      <c r="AX12" s="63"/>
      <c r="BA12" s="56"/>
    </row>
    <row r="13" spans="1:53" s="3" customFormat="1" ht="13.5" customHeight="1" x14ac:dyDescent="0.2">
      <c r="A13" s="63"/>
      <c r="B13" s="63"/>
      <c r="C13" s="69"/>
      <c r="D13" s="69"/>
      <c r="E13" s="63"/>
      <c r="F13" s="63"/>
      <c r="G13" s="44" t="str">
        <f t="shared" ref="G13:AK13" si="0">INDEX(sd,WEEKDAY(DATE($A1,$A2,G12)))</f>
        <v>Šš</v>
      </c>
      <c r="H13" s="44" t="str">
        <f t="shared" si="0"/>
        <v>Sm</v>
      </c>
      <c r="I13" s="44" t="str">
        <f t="shared" si="0"/>
        <v>Pr</v>
      </c>
      <c r="J13" s="44" t="str">
        <f t="shared" si="0"/>
        <v>At</v>
      </c>
      <c r="K13" s="44" t="str">
        <f t="shared" si="0"/>
        <v>Td</v>
      </c>
      <c r="L13" s="44" t="str">
        <f t="shared" si="0"/>
        <v>Kt</v>
      </c>
      <c r="M13" s="44" t="str">
        <f t="shared" si="0"/>
        <v>Pn</v>
      </c>
      <c r="N13" s="44" t="str">
        <f t="shared" si="0"/>
        <v>Šš</v>
      </c>
      <c r="O13" s="44" t="str">
        <f t="shared" si="0"/>
        <v>Sm</v>
      </c>
      <c r="P13" s="44" t="str">
        <f t="shared" si="0"/>
        <v>Pr</v>
      </c>
      <c r="Q13" s="44" t="str">
        <f t="shared" si="0"/>
        <v>At</v>
      </c>
      <c r="R13" s="44" t="str">
        <f t="shared" si="0"/>
        <v>Td</v>
      </c>
      <c r="S13" s="44" t="str">
        <f t="shared" si="0"/>
        <v>Kt</v>
      </c>
      <c r="T13" s="44" t="str">
        <f t="shared" si="0"/>
        <v>Pn</v>
      </c>
      <c r="U13" s="44" t="str">
        <f t="shared" si="0"/>
        <v>Šš</v>
      </c>
      <c r="V13" s="44" t="str">
        <f t="shared" si="0"/>
        <v>Sm</v>
      </c>
      <c r="W13" s="44" t="str">
        <f t="shared" si="0"/>
        <v>Pr</v>
      </c>
      <c r="X13" s="44" t="str">
        <f t="shared" si="0"/>
        <v>At</v>
      </c>
      <c r="Y13" s="44" t="str">
        <f t="shared" si="0"/>
        <v>Td</v>
      </c>
      <c r="Z13" s="44" t="str">
        <f t="shared" si="0"/>
        <v>Kt</v>
      </c>
      <c r="AA13" s="44" t="str">
        <f t="shared" si="0"/>
        <v>Pn</v>
      </c>
      <c r="AB13" s="44" t="str">
        <f t="shared" si="0"/>
        <v>Šš</v>
      </c>
      <c r="AC13" s="44" t="str">
        <f t="shared" si="0"/>
        <v>Sm</v>
      </c>
      <c r="AD13" s="44" t="str">
        <f t="shared" si="0"/>
        <v>Pr</v>
      </c>
      <c r="AE13" s="44" t="str">
        <f t="shared" si="0"/>
        <v>At</v>
      </c>
      <c r="AF13" s="44" t="str">
        <f t="shared" si="0"/>
        <v>Td</v>
      </c>
      <c r="AG13" s="44" t="str">
        <f t="shared" si="0"/>
        <v>Kt</v>
      </c>
      <c r="AH13" s="44" t="str">
        <f t="shared" si="0"/>
        <v>Pn</v>
      </c>
      <c r="AI13" s="44" t="str">
        <f t="shared" si="0"/>
        <v>Šš</v>
      </c>
      <c r="AJ13" s="44" t="str">
        <f t="shared" si="0"/>
        <v>Sm</v>
      </c>
      <c r="AK13" s="44" t="str">
        <f t="shared" si="0"/>
        <v>Pr</v>
      </c>
      <c r="AL13" s="4">
        <v>1</v>
      </c>
      <c r="AM13" s="4">
        <v>2</v>
      </c>
      <c r="AN13" s="4">
        <v>3</v>
      </c>
      <c r="AO13" s="4">
        <v>4</v>
      </c>
      <c r="AP13" s="88">
        <v>5</v>
      </c>
      <c r="AQ13" s="90"/>
      <c r="AR13" s="4">
        <v>6</v>
      </c>
      <c r="AS13" s="4">
        <v>7</v>
      </c>
      <c r="AT13" s="4">
        <v>8</v>
      </c>
      <c r="AU13" s="4">
        <v>9</v>
      </c>
      <c r="AV13" s="4">
        <v>10</v>
      </c>
      <c r="AW13" s="4">
        <v>11</v>
      </c>
      <c r="AX13" s="4">
        <v>12</v>
      </c>
    </row>
    <row r="14" spans="1:53" s="3" customFormat="1" ht="15.75" x14ac:dyDescent="0.25">
      <c r="A14" s="67">
        <v>1</v>
      </c>
      <c r="B14" s="67"/>
      <c r="C14" s="67"/>
      <c r="D14" s="67"/>
      <c r="E14" s="67"/>
      <c r="F14" s="98">
        <v>7.010416666666667</v>
      </c>
      <c r="G14" s="45">
        <v>7</v>
      </c>
      <c r="H14" s="5" t="s">
        <v>23</v>
      </c>
      <c r="I14" s="5" t="s">
        <v>23</v>
      </c>
      <c r="J14" s="45">
        <v>8.25</v>
      </c>
      <c r="K14" s="45">
        <v>8.25</v>
      </c>
      <c r="L14" s="45" t="s">
        <v>56</v>
      </c>
      <c r="M14" s="5">
        <v>8.25</v>
      </c>
      <c r="N14" s="45">
        <v>7</v>
      </c>
      <c r="O14" s="5" t="s">
        <v>23</v>
      </c>
      <c r="P14" s="5" t="s">
        <v>23</v>
      </c>
      <c r="Q14" s="45">
        <v>8.25</v>
      </c>
      <c r="R14" s="45">
        <v>8.25</v>
      </c>
      <c r="S14" s="45">
        <v>8.25</v>
      </c>
      <c r="T14" s="5">
        <v>8.25</v>
      </c>
      <c r="U14" s="45">
        <v>7</v>
      </c>
      <c r="V14" s="5" t="s">
        <v>23</v>
      </c>
      <c r="W14" s="5" t="s">
        <v>23</v>
      </c>
      <c r="X14" s="45">
        <v>8.25</v>
      </c>
      <c r="Y14" s="45">
        <v>8.25</v>
      </c>
      <c r="Z14" s="45">
        <v>8.25</v>
      </c>
      <c r="AA14" s="5">
        <v>8.25</v>
      </c>
      <c r="AB14" s="45">
        <v>7</v>
      </c>
      <c r="AC14" s="5" t="s">
        <v>23</v>
      </c>
      <c r="AD14" s="5" t="s">
        <v>23</v>
      </c>
      <c r="AE14" s="45">
        <v>8.25</v>
      </c>
      <c r="AF14" s="45">
        <v>8.25</v>
      </c>
      <c r="AG14" s="45">
        <v>8.25</v>
      </c>
      <c r="AH14" s="5">
        <v>8.25</v>
      </c>
      <c r="AI14" s="45">
        <v>7</v>
      </c>
      <c r="AJ14" s="5" t="s">
        <v>23</v>
      </c>
      <c r="AK14" s="5" t="s">
        <v>23</v>
      </c>
      <c r="AL14" s="6">
        <f t="shared" ref="AL14:AL31" si="1">COUNTIF(G14:AK14,"&gt;0")+COUNTIF(G14:AK14,"DN")+COUNTIF(G14:AK14,"DP")+COUNTIF(G14:AK14,"BN")+COUNTIF(G14:AK14,"BĮ")</f>
        <v>20</v>
      </c>
      <c r="AM14" s="7">
        <f>SUM(G14:AK14)</f>
        <v>158.75</v>
      </c>
      <c r="AN14" s="8">
        <f t="shared" ref="AN14:AN31" si="2">COUNTIF(G14:AK14,"DN")</f>
        <v>0</v>
      </c>
      <c r="AO14" s="8"/>
      <c r="AP14" s="101">
        <f t="shared" ref="AP14:AP31" si="3">COUNTIF(G14:AK14,"KS")</f>
        <v>0</v>
      </c>
      <c r="AQ14" s="102"/>
      <c r="AR14" s="8">
        <f t="shared" ref="AR14:AR31" si="4">COUNTIF(G14:AK14,"BN")</f>
        <v>0</v>
      </c>
      <c r="AS14" s="8">
        <f t="shared" ref="AS14:AS31" si="5">COUNTIF(G14:AK14,"BĮ")</f>
        <v>0</v>
      </c>
      <c r="AT14" s="8">
        <f t="shared" ref="AT14:AT31" si="6">COUNTIF(G14:AK14,"DP")</f>
        <v>0</v>
      </c>
      <c r="AU14" s="8">
        <f t="shared" ref="AU14:AU31" si="7">COUNTIF(G14:AK14,"DP")</f>
        <v>0</v>
      </c>
      <c r="AV14" s="9"/>
      <c r="AW14" s="9">
        <f t="shared" ref="AW14:AW31" si="8">COUNTIF(G14:AK14,"N")+COUNTIF(G14:AK14,"A")+COUNTIF(G14:AK14,"MA")+COUNTIF(G14:AK14,"KA")+COUNTIF(G14:AK14,"KR")+COUNTIF(G14:AK14,"NA")+COUNTIF(G14:AK14,"PK")+COUNTIF(G14:AK14,"PB")+COUNTIF(G14:AK14,"ND")+COUNTIF(G14:AK14,"NP")+COUNTIF(G14:AK14,"NN")</f>
        <v>0</v>
      </c>
      <c r="AX14" s="10">
        <f>$AM$33*AW14</f>
        <v>0</v>
      </c>
      <c r="AZ14" s="57"/>
    </row>
    <row r="15" spans="1:53" s="3" customFormat="1" ht="11.25" x14ac:dyDescent="0.2">
      <c r="A15" s="68"/>
      <c r="B15" s="68"/>
      <c r="C15" s="68"/>
      <c r="D15" s="68"/>
      <c r="E15" s="68"/>
      <c r="F15" s="99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6">
        <f t="shared" si="1"/>
        <v>0</v>
      </c>
      <c r="AM15" s="7">
        <f t="shared" ref="AM15:AM30" si="9">SUM(G15:AK15)</f>
        <v>0</v>
      </c>
      <c r="AN15" s="8">
        <f t="shared" si="2"/>
        <v>0</v>
      </c>
      <c r="AO15" s="8"/>
      <c r="AP15" s="101">
        <f t="shared" si="3"/>
        <v>0</v>
      </c>
      <c r="AQ15" s="102"/>
      <c r="AR15" s="8">
        <f t="shared" si="4"/>
        <v>0</v>
      </c>
      <c r="AS15" s="8">
        <f t="shared" si="5"/>
        <v>0</v>
      </c>
      <c r="AT15" s="8">
        <f t="shared" si="6"/>
        <v>0</v>
      </c>
      <c r="AU15" s="8">
        <f t="shared" si="7"/>
        <v>0</v>
      </c>
      <c r="AV15" s="9"/>
      <c r="AW15" s="9">
        <f t="shared" si="8"/>
        <v>0</v>
      </c>
      <c r="AX15" s="10">
        <f t="shared" ref="AX15:AX32" si="10">$AM$33*AW15</f>
        <v>0</v>
      </c>
    </row>
    <row r="16" spans="1:53" s="3" customFormat="1" ht="11.25" x14ac:dyDescent="0.2">
      <c r="A16" s="69"/>
      <c r="B16" s="69"/>
      <c r="C16" s="69"/>
      <c r="D16" s="69"/>
      <c r="E16" s="69"/>
      <c r="F16" s="100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6">
        <f t="shared" si="1"/>
        <v>0</v>
      </c>
      <c r="AM16" s="7">
        <f t="shared" si="9"/>
        <v>0</v>
      </c>
      <c r="AN16" s="8">
        <f t="shared" si="2"/>
        <v>0</v>
      </c>
      <c r="AO16" s="8"/>
      <c r="AP16" s="101">
        <f t="shared" si="3"/>
        <v>0</v>
      </c>
      <c r="AQ16" s="102"/>
      <c r="AR16" s="8">
        <f t="shared" si="4"/>
        <v>0</v>
      </c>
      <c r="AS16" s="8">
        <f t="shared" si="5"/>
        <v>0</v>
      </c>
      <c r="AT16" s="8">
        <f t="shared" si="6"/>
        <v>0</v>
      </c>
      <c r="AU16" s="8">
        <f t="shared" si="7"/>
        <v>0</v>
      </c>
      <c r="AV16" s="9"/>
      <c r="AW16" s="9">
        <f t="shared" si="8"/>
        <v>0</v>
      </c>
      <c r="AX16" s="10">
        <f t="shared" si="10"/>
        <v>0</v>
      </c>
    </row>
    <row r="17" spans="1:50" s="3" customFormat="1" ht="11.25" x14ac:dyDescent="0.2">
      <c r="A17" s="67">
        <v>2</v>
      </c>
      <c r="B17" s="67"/>
      <c r="C17" s="67"/>
      <c r="D17" s="67"/>
      <c r="E17" s="67"/>
      <c r="F17" s="98">
        <v>7.010416666666667</v>
      </c>
      <c r="G17" s="45">
        <v>7</v>
      </c>
      <c r="H17" s="5" t="s">
        <v>23</v>
      </c>
      <c r="I17" s="5" t="s">
        <v>23</v>
      </c>
      <c r="J17" s="45">
        <v>8.25</v>
      </c>
      <c r="K17" s="45">
        <v>8.25</v>
      </c>
      <c r="L17" s="45">
        <v>8.25</v>
      </c>
      <c r="M17" s="5">
        <v>8.25</v>
      </c>
      <c r="N17" s="45">
        <v>7</v>
      </c>
      <c r="O17" s="5" t="s">
        <v>23</v>
      </c>
      <c r="P17" s="5" t="s">
        <v>23</v>
      </c>
      <c r="Q17" s="45">
        <v>8.25</v>
      </c>
      <c r="R17" s="45">
        <v>8.25</v>
      </c>
      <c r="S17" s="45">
        <v>8.25</v>
      </c>
      <c r="T17" s="5">
        <v>8.25</v>
      </c>
      <c r="U17" s="45">
        <v>7</v>
      </c>
      <c r="V17" s="5" t="s">
        <v>23</v>
      </c>
      <c r="W17" s="5" t="s">
        <v>23</v>
      </c>
      <c r="X17" s="45">
        <v>8.25</v>
      </c>
      <c r="Y17" s="45">
        <v>8.25</v>
      </c>
      <c r="Z17" s="45">
        <v>8.25</v>
      </c>
      <c r="AA17" s="5">
        <v>8.25</v>
      </c>
      <c r="AB17" s="45">
        <v>7</v>
      </c>
      <c r="AC17" s="5" t="s">
        <v>23</v>
      </c>
      <c r="AD17" s="5" t="s">
        <v>23</v>
      </c>
      <c r="AE17" s="45">
        <v>8.25</v>
      </c>
      <c r="AF17" s="45">
        <v>8.25</v>
      </c>
      <c r="AG17" s="45">
        <v>8.25</v>
      </c>
      <c r="AH17" s="5">
        <v>8.25</v>
      </c>
      <c r="AI17" s="45">
        <v>7</v>
      </c>
      <c r="AJ17" s="5" t="s">
        <v>23</v>
      </c>
      <c r="AK17" s="5" t="s">
        <v>23</v>
      </c>
      <c r="AL17" s="6">
        <f t="shared" si="1"/>
        <v>21</v>
      </c>
      <c r="AM17" s="7">
        <f t="shared" si="9"/>
        <v>167</v>
      </c>
      <c r="AN17" s="8">
        <f t="shared" si="2"/>
        <v>0</v>
      </c>
      <c r="AO17" s="8"/>
      <c r="AP17" s="101">
        <f t="shared" si="3"/>
        <v>0</v>
      </c>
      <c r="AQ17" s="102"/>
      <c r="AR17" s="8">
        <f t="shared" si="4"/>
        <v>0</v>
      </c>
      <c r="AS17" s="8">
        <f t="shared" si="5"/>
        <v>0</v>
      </c>
      <c r="AT17" s="8">
        <f t="shared" si="6"/>
        <v>0</v>
      </c>
      <c r="AU17" s="8">
        <f t="shared" si="7"/>
        <v>0</v>
      </c>
      <c r="AV17" s="9"/>
      <c r="AW17" s="9">
        <f t="shared" si="8"/>
        <v>0</v>
      </c>
      <c r="AX17" s="10">
        <f t="shared" si="10"/>
        <v>0</v>
      </c>
    </row>
    <row r="18" spans="1:50" s="3" customFormat="1" ht="11.25" x14ac:dyDescent="0.2">
      <c r="A18" s="68"/>
      <c r="B18" s="68"/>
      <c r="C18" s="68"/>
      <c r="D18" s="68"/>
      <c r="E18" s="68"/>
      <c r="F18" s="99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6">
        <f t="shared" si="1"/>
        <v>0</v>
      </c>
      <c r="AM18" s="7">
        <f t="shared" si="9"/>
        <v>0</v>
      </c>
      <c r="AN18" s="8">
        <f t="shared" si="2"/>
        <v>0</v>
      </c>
      <c r="AO18" s="8"/>
      <c r="AP18" s="101">
        <f t="shared" si="3"/>
        <v>0</v>
      </c>
      <c r="AQ18" s="102"/>
      <c r="AR18" s="8">
        <f t="shared" si="4"/>
        <v>0</v>
      </c>
      <c r="AS18" s="8">
        <f t="shared" si="5"/>
        <v>0</v>
      </c>
      <c r="AT18" s="8">
        <f t="shared" si="6"/>
        <v>0</v>
      </c>
      <c r="AU18" s="8">
        <f t="shared" si="7"/>
        <v>0</v>
      </c>
      <c r="AV18" s="9"/>
      <c r="AW18" s="9">
        <f t="shared" si="8"/>
        <v>0</v>
      </c>
      <c r="AX18" s="10">
        <f t="shared" si="10"/>
        <v>0</v>
      </c>
    </row>
    <row r="19" spans="1:50" s="3" customFormat="1" ht="11.25" x14ac:dyDescent="0.2">
      <c r="A19" s="69"/>
      <c r="B19" s="69"/>
      <c r="C19" s="69"/>
      <c r="D19" s="69"/>
      <c r="E19" s="69"/>
      <c r="F19" s="100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6">
        <f t="shared" si="1"/>
        <v>0</v>
      </c>
      <c r="AM19" s="7">
        <f t="shared" si="9"/>
        <v>0</v>
      </c>
      <c r="AN19" s="8">
        <f t="shared" si="2"/>
        <v>0</v>
      </c>
      <c r="AO19" s="8"/>
      <c r="AP19" s="101">
        <f t="shared" si="3"/>
        <v>0</v>
      </c>
      <c r="AQ19" s="102"/>
      <c r="AR19" s="8">
        <f t="shared" si="4"/>
        <v>0</v>
      </c>
      <c r="AS19" s="8">
        <f t="shared" si="5"/>
        <v>0</v>
      </c>
      <c r="AT19" s="8">
        <f t="shared" si="6"/>
        <v>0</v>
      </c>
      <c r="AU19" s="8">
        <f t="shared" si="7"/>
        <v>0</v>
      </c>
      <c r="AV19" s="9"/>
      <c r="AW19" s="9">
        <f t="shared" si="8"/>
        <v>0</v>
      </c>
      <c r="AX19" s="10">
        <f t="shared" si="10"/>
        <v>0</v>
      </c>
    </row>
    <row r="20" spans="1:50" s="3" customFormat="1" ht="11.25" x14ac:dyDescent="0.2">
      <c r="A20" s="67">
        <v>3</v>
      </c>
      <c r="B20" s="67"/>
      <c r="C20" s="67"/>
      <c r="D20" s="67"/>
      <c r="E20" s="67"/>
      <c r="F20" s="98">
        <v>7.010416666666667</v>
      </c>
      <c r="G20" s="45">
        <v>7</v>
      </c>
      <c r="H20" s="5" t="s">
        <v>23</v>
      </c>
      <c r="I20" s="5" t="s">
        <v>23</v>
      </c>
      <c r="J20" s="45">
        <v>8.25</v>
      </c>
      <c r="K20" s="45">
        <v>8.25</v>
      </c>
      <c r="L20" s="45">
        <v>8.25</v>
      </c>
      <c r="M20" s="5">
        <v>8.25</v>
      </c>
      <c r="N20" s="45">
        <v>7</v>
      </c>
      <c r="O20" s="5" t="s">
        <v>23</v>
      </c>
      <c r="P20" s="5" t="s">
        <v>23</v>
      </c>
      <c r="Q20" s="45">
        <v>8.25</v>
      </c>
      <c r="R20" s="45">
        <v>8.25</v>
      </c>
      <c r="S20" s="45">
        <v>8.25</v>
      </c>
      <c r="T20" s="5">
        <v>8.25</v>
      </c>
      <c r="U20" s="45">
        <v>7</v>
      </c>
      <c r="V20" s="5" t="s">
        <v>23</v>
      </c>
      <c r="W20" s="5" t="s">
        <v>23</v>
      </c>
      <c r="X20" s="45">
        <v>8.25</v>
      </c>
      <c r="Y20" s="45">
        <v>8.25</v>
      </c>
      <c r="Z20" s="45">
        <v>8.25</v>
      </c>
      <c r="AA20" s="5">
        <v>8.25</v>
      </c>
      <c r="AB20" s="45">
        <v>7</v>
      </c>
      <c r="AC20" s="5" t="s">
        <v>23</v>
      </c>
      <c r="AD20" s="5" t="s">
        <v>23</v>
      </c>
      <c r="AE20" s="45">
        <v>8.25</v>
      </c>
      <c r="AF20" s="45">
        <v>8.25</v>
      </c>
      <c r="AG20" s="45">
        <v>8.25</v>
      </c>
      <c r="AH20" s="5">
        <v>8.25</v>
      </c>
      <c r="AI20" s="45">
        <v>7</v>
      </c>
      <c r="AJ20" s="5" t="s">
        <v>23</v>
      </c>
      <c r="AK20" s="5" t="s">
        <v>23</v>
      </c>
      <c r="AL20" s="6">
        <f t="shared" si="1"/>
        <v>21</v>
      </c>
      <c r="AM20" s="7">
        <f t="shared" si="9"/>
        <v>167</v>
      </c>
      <c r="AN20" s="8">
        <f t="shared" si="2"/>
        <v>0</v>
      </c>
      <c r="AO20" s="8"/>
      <c r="AP20" s="101">
        <f t="shared" si="3"/>
        <v>0</v>
      </c>
      <c r="AQ20" s="102"/>
      <c r="AR20" s="8">
        <f t="shared" si="4"/>
        <v>0</v>
      </c>
      <c r="AS20" s="8">
        <f t="shared" si="5"/>
        <v>0</v>
      </c>
      <c r="AT20" s="8">
        <f t="shared" si="6"/>
        <v>0</v>
      </c>
      <c r="AU20" s="8">
        <f t="shared" si="7"/>
        <v>0</v>
      </c>
      <c r="AV20" s="9"/>
      <c r="AW20" s="9">
        <f t="shared" si="8"/>
        <v>0</v>
      </c>
      <c r="AX20" s="10">
        <f t="shared" si="10"/>
        <v>0</v>
      </c>
    </row>
    <row r="21" spans="1:50" s="3" customFormat="1" ht="11.25" x14ac:dyDescent="0.2">
      <c r="A21" s="68"/>
      <c r="B21" s="68"/>
      <c r="C21" s="68"/>
      <c r="D21" s="68"/>
      <c r="E21" s="68"/>
      <c r="F21" s="99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6">
        <f t="shared" si="1"/>
        <v>0</v>
      </c>
      <c r="AM21" s="7">
        <f t="shared" si="9"/>
        <v>0</v>
      </c>
      <c r="AN21" s="8">
        <f t="shared" si="2"/>
        <v>0</v>
      </c>
      <c r="AO21" s="8"/>
      <c r="AP21" s="101">
        <f t="shared" si="3"/>
        <v>0</v>
      </c>
      <c r="AQ21" s="102"/>
      <c r="AR21" s="8">
        <f t="shared" si="4"/>
        <v>0</v>
      </c>
      <c r="AS21" s="8">
        <f t="shared" si="5"/>
        <v>0</v>
      </c>
      <c r="AT21" s="8">
        <f t="shared" si="6"/>
        <v>0</v>
      </c>
      <c r="AU21" s="8">
        <f t="shared" si="7"/>
        <v>0</v>
      </c>
      <c r="AV21" s="9"/>
      <c r="AW21" s="9">
        <f t="shared" si="8"/>
        <v>0</v>
      </c>
      <c r="AX21" s="10">
        <f t="shared" si="10"/>
        <v>0</v>
      </c>
    </row>
    <row r="22" spans="1:50" s="3" customFormat="1" ht="11.25" x14ac:dyDescent="0.2">
      <c r="A22" s="69"/>
      <c r="B22" s="69"/>
      <c r="C22" s="69"/>
      <c r="D22" s="69"/>
      <c r="E22" s="69"/>
      <c r="F22" s="100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6">
        <f t="shared" si="1"/>
        <v>0</v>
      </c>
      <c r="AM22" s="7">
        <f t="shared" si="9"/>
        <v>0</v>
      </c>
      <c r="AN22" s="8">
        <f t="shared" si="2"/>
        <v>0</v>
      </c>
      <c r="AO22" s="8"/>
      <c r="AP22" s="101">
        <f t="shared" si="3"/>
        <v>0</v>
      </c>
      <c r="AQ22" s="102"/>
      <c r="AR22" s="8">
        <f t="shared" si="4"/>
        <v>0</v>
      </c>
      <c r="AS22" s="8">
        <f t="shared" si="5"/>
        <v>0</v>
      </c>
      <c r="AT22" s="8">
        <f t="shared" si="6"/>
        <v>0</v>
      </c>
      <c r="AU22" s="8">
        <f t="shared" si="7"/>
        <v>0</v>
      </c>
      <c r="AV22" s="9"/>
      <c r="AW22" s="9">
        <f t="shared" si="8"/>
        <v>0</v>
      </c>
      <c r="AX22" s="10">
        <f t="shared" si="10"/>
        <v>0</v>
      </c>
    </row>
    <row r="23" spans="1:50" s="3" customFormat="1" ht="11.25" x14ac:dyDescent="0.2">
      <c r="A23" s="67">
        <v>4</v>
      </c>
      <c r="B23" s="67"/>
      <c r="C23" s="67"/>
      <c r="D23" s="67"/>
      <c r="E23" s="67"/>
      <c r="F23" s="98">
        <v>7.010416666666667</v>
      </c>
      <c r="G23" s="45">
        <v>7</v>
      </c>
      <c r="H23" s="5" t="s">
        <v>23</v>
      </c>
      <c r="I23" s="5" t="s">
        <v>23</v>
      </c>
      <c r="J23" s="45">
        <v>8.25</v>
      </c>
      <c r="K23" s="45">
        <v>8.25</v>
      </c>
      <c r="L23" s="45">
        <v>8.25</v>
      </c>
      <c r="M23" s="5">
        <v>8.25</v>
      </c>
      <c r="N23" s="45">
        <v>7</v>
      </c>
      <c r="O23" s="5" t="s">
        <v>23</v>
      </c>
      <c r="P23" s="5" t="s">
        <v>23</v>
      </c>
      <c r="Q23" s="45">
        <v>8.25</v>
      </c>
      <c r="R23" s="45">
        <v>8.25</v>
      </c>
      <c r="S23" s="45" t="s">
        <v>44</v>
      </c>
      <c r="T23" s="5">
        <v>8.25</v>
      </c>
      <c r="U23" s="45">
        <v>7</v>
      </c>
      <c r="V23" s="5" t="s">
        <v>23</v>
      </c>
      <c r="W23" s="5" t="s">
        <v>23</v>
      </c>
      <c r="X23" s="45">
        <v>8.25</v>
      </c>
      <c r="Y23" s="45" t="s">
        <v>24</v>
      </c>
      <c r="Z23" s="45">
        <v>8.25</v>
      </c>
      <c r="AA23" s="5" t="s">
        <v>35</v>
      </c>
      <c r="AB23" s="45">
        <v>7</v>
      </c>
      <c r="AC23" s="5" t="s">
        <v>23</v>
      </c>
      <c r="AD23" s="5" t="s">
        <v>23</v>
      </c>
      <c r="AE23" s="45">
        <v>8.25</v>
      </c>
      <c r="AF23" s="45">
        <v>8.25</v>
      </c>
      <c r="AG23" s="45">
        <v>8.25</v>
      </c>
      <c r="AH23" s="5">
        <v>8.25</v>
      </c>
      <c r="AI23" s="45">
        <v>7</v>
      </c>
      <c r="AJ23" s="5" t="s">
        <v>23</v>
      </c>
      <c r="AK23" s="5" t="s">
        <v>23</v>
      </c>
      <c r="AL23" s="6">
        <f t="shared" si="1"/>
        <v>18</v>
      </c>
      <c r="AM23" s="7">
        <f t="shared" si="9"/>
        <v>142.25</v>
      </c>
      <c r="AN23" s="8">
        <f t="shared" si="2"/>
        <v>0</v>
      </c>
      <c r="AO23" s="8"/>
      <c r="AP23" s="101">
        <f t="shared" si="3"/>
        <v>0</v>
      </c>
      <c r="AQ23" s="102"/>
      <c r="AR23" s="8">
        <f t="shared" si="4"/>
        <v>0</v>
      </c>
      <c r="AS23" s="8">
        <f t="shared" si="5"/>
        <v>0</v>
      </c>
      <c r="AT23" s="8"/>
      <c r="AU23" s="8">
        <f t="shared" si="7"/>
        <v>0</v>
      </c>
      <c r="AV23" s="12"/>
      <c r="AW23" s="9">
        <f t="shared" si="8"/>
        <v>2</v>
      </c>
      <c r="AX23" s="10">
        <f t="shared" si="10"/>
        <v>0.6875</v>
      </c>
    </row>
    <row r="24" spans="1:50" s="3" customFormat="1" ht="11.25" x14ac:dyDescent="0.2">
      <c r="A24" s="68"/>
      <c r="B24" s="68"/>
      <c r="C24" s="68"/>
      <c r="D24" s="68"/>
      <c r="E24" s="68"/>
      <c r="F24" s="99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6">
        <f t="shared" si="1"/>
        <v>0</v>
      </c>
      <c r="AM24" s="7">
        <f t="shared" si="9"/>
        <v>0</v>
      </c>
      <c r="AN24" s="8">
        <f t="shared" si="2"/>
        <v>0</v>
      </c>
      <c r="AO24" s="8"/>
      <c r="AP24" s="101">
        <f t="shared" si="3"/>
        <v>0</v>
      </c>
      <c r="AQ24" s="102"/>
      <c r="AR24" s="8">
        <f t="shared" si="4"/>
        <v>0</v>
      </c>
      <c r="AS24" s="8">
        <f t="shared" si="5"/>
        <v>0</v>
      </c>
      <c r="AT24" s="8">
        <f t="shared" si="6"/>
        <v>0</v>
      </c>
      <c r="AU24" s="8">
        <f t="shared" si="7"/>
        <v>0</v>
      </c>
      <c r="AV24" s="9"/>
      <c r="AW24" s="9">
        <f t="shared" si="8"/>
        <v>0</v>
      </c>
      <c r="AX24" s="10">
        <f t="shared" si="10"/>
        <v>0</v>
      </c>
    </row>
    <row r="25" spans="1:50" s="3" customFormat="1" ht="11.25" x14ac:dyDescent="0.2">
      <c r="A25" s="69"/>
      <c r="B25" s="69"/>
      <c r="C25" s="69"/>
      <c r="D25" s="69"/>
      <c r="E25" s="69"/>
      <c r="F25" s="100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6">
        <f t="shared" si="1"/>
        <v>0</v>
      </c>
      <c r="AM25" s="7">
        <f t="shared" si="9"/>
        <v>0</v>
      </c>
      <c r="AN25" s="8">
        <f t="shared" si="2"/>
        <v>0</v>
      </c>
      <c r="AO25" s="8"/>
      <c r="AP25" s="101">
        <f t="shared" si="3"/>
        <v>0</v>
      </c>
      <c r="AQ25" s="102"/>
      <c r="AR25" s="8">
        <f t="shared" si="4"/>
        <v>0</v>
      </c>
      <c r="AS25" s="8">
        <f t="shared" si="5"/>
        <v>0</v>
      </c>
      <c r="AT25" s="8">
        <f t="shared" si="6"/>
        <v>0</v>
      </c>
      <c r="AU25" s="8">
        <f t="shared" si="7"/>
        <v>0</v>
      </c>
      <c r="AV25" s="9"/>
      <c r="AW25" s="9">
        <f t="shared" si="8"/>
        <v>0</v>
      </c>
      <c r="AX25" s="10">
        <f t="shared" si="10"/>
        <v>0</v>
      </c>
    </row>
    <row r="26" spans="1:50" s="3" customFormat="1" ht="11.25" x14ac:dyDescent="0.2">
      <c r="A26" s="67">
        <v>5</v>
      </c>
      <c r="B26" s="67"/>
      <c r="C26" s="67"/>
      <c r="D26" s="67"/>
      <c r="E26" s="67"/>
      <c r="F26" s="98">
        <v>7.010416666666667</v>
      </c>
      <c r="G26" s="45">
        <v>7</v>
      </c>
      <c r="H26" s="5" t="s">
        <v>23</v>
      </c>
      <c r="I26" s="5" t="s">
        <v>23</v>
      </c>
      <c r="J26" s="45">
        <v>8.25</v>
      </c>
      <c r="K26" s="45">
        <v>8.25</v>
      </c>
      <c r="L26" s="45" t="s">
        <v>26</v>
      </c>
      <c r="M26" s="45" t="s">
        <v>26</v>
      </c>
      <c r="N26" s="45" t="s">
        <v>26</v>
      </c>
      <c r="O26" s="5" t="s">
        <v>23</v>
      </c>
      <c r="P26" s="5" t="s">
        <v>23</v>
      </c>
      <c r="Q26" s="45">
        <v>8.25</v>
      </c>
      <c r="R26" s="45" t="s">
        <v>40</v>
      </c>
      <c r="S26" s="45">
        <v>8.25</v>
      </c>
      <c r="T26" s="5">
        <v>8.25</v>
      </c>
      <c r="U26" s="45">
        <v>7</v>
      </c>
      <c r="V26" s="5" t="s">
        <v>23</v>
      </c>
      <c r="W26" s="5" t="s">
        <v>23</v>
      </c>
      <c r="X26" s="45">
        <v>8.25</v>
      </c>
      <c r="Y26" s="45">
        <v>8.25</v>
      </c>
      <c r="Z26" s="45" t="s">
        <v>46</v>
      </c>
      <c r="AA26" s="5">
        <v>8.25</v>
      </c>
      <c r="AB26" s="45">
        <v>7</v>
      </c>
      <c r="AC26" s="5" t="s">
        <v>23</v>
      </c>
      <c r="AD26" s="5" t="s">
        <v>23</v>
      </c>
      <c r="AE26" s="45">
        <v>8.25</v>
      </c>
      <c r="AF26" s="45">
        <v>8.25</v>
      </c>
      <c r="AG26" s="45">
        <v>8.25</v>
      </c>
      <c r="AH26" s="5">
        <v>8.25</v>
      </c>
      <c r="AI26" s="45">
        <v>7</v>
      </c>
      <c r="AJ26" s="5" t="s">
        <v>23</v>
      </c>
      <c r="AK26" s="5" t="s">
        <v>23</v>
      </c>
      <c r="AL26" s="6">
        <f t="shared" si="1"/>
        <v>16</v>
      </c>
      <c r="AM26" s="7">
        <f t="shared" si="9"/>
        <v>127</v>
      </c>
      <c r="AN26" s="8">
        <f t="shared" si="2"/>
        <v>0</v>
      </c>
      <c r="AO26" s="8"/>
      <c r="AP26" s="101">
        <f t="shared" si="3"/>
        <v>0</v>
      </c>
      <c r="AQ26" s="102"/>
      <c r="AR26" s="8">
        <f t="shared" si="4"/>
        <v>0</v>
      </c>
      <c r="AS26" s="8">
        <f t="shared" si="5"/>
        <v>0</v>
      </c>
      <c r="AT26" s="8">
        <f t="shared" si="6"/>
        <v>0</v>
      </c>
      <c r="AU26" s="8">
        <f t="shared" si="7"/>
        <v>0</v>
      </c>
      <c r="AV26" s="9"/>
      <c r="AW26" s="9">
        <f t="shared" si="8"/>
        <v>0</v>
      </c>
      <c r="AX26" s="10">
        <f t="shared" si="10"/>
        <v>0</v>
      </c>
    </row>
    <row r="27" spans="1:50" s="3" customFormat="1" ht="11.25" x14ac:dyDescent="0.2">
      <c r="A27" s="68"/>
      <c r="B27" s="68"/>
      <c r="C27" s="68"/>
      <c r="D27" s="68"/>
      <c r="E27" s="68"/>
      <c r="F27" s="99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6">
        <f t="shared" si="1"/>
        <v>0</v>
      </c>
      <c r="AM27" s="7">
        <f t="shared" si="9"/>
        <v>0</v>
      </c>
      <c r="AN27" s="8">
        <f t="shared" si="2"/>
        <v>0</v>
      </c>
      <c r="AO27" s="8"/>
      <c r="AP27" s="101">
        <f t="shared" si="3"/>
        <v>0</v>
      </c>
      <c r="AQ27" s="102"/>
      <c r="AR27" s="8">
        <f t="shared" si="4"/>
        <v>0</v>
      </c>
      <c r="AS27" s="8">
        <f t="shared" si="5"/>
        <v>0</v>
      </c>
      <c r="AT27" s="8">
        <f t="shared" si="6"/>
        <v>0</v>
      </c>
      <c r="AU27" s="8">
        <f t="shared" si="7"/>
        <v>0</v>
      </c>
      <c r="AV27" s="9"/>
      <c r="AW27" s="9">
        <f t="shared" si="8"/>
        <v>0</v>
      </c>
      <c r="AX27" s="10">
        <f t="shared" si="10"/>
        <v>0</v>
      </c>
    </row>
    <row r="28" spans="1:50" s="3" customFormat="1" ht="11.25" x14ac:dyDescent="0.2">
      <c r="A28" s="69"/>
      <c r="B28" s="69"/>
      <c r="C28" s="69"/>
      <c r="D28" s="69"/>
      <c r="E28" s="69"/>
      <c r="F28" s="100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6">
        <f t="shared" si="1"/>
        <v>0</v>
      </c>
      <c r="AM28" s="7">
        <f t="shared" si="9"/>
        <v>0</v>
      </c>
      <c r="AN28" s="8">
        <f t="shared" si="2"/>
        <v>0</v>
      </c>
      <c r="AO28" s="8"/>
      <c r="AP28" s="101">
        <f t="shared" si="3"/>
        <v>0</v>
      </c>
      <c r="AQ28" s="102"/>
      <c r="AR28" s="8">
        <f t="shared" si="4"/>
        <v>0</v>
      </c>
      <c r="AS28" s="8">
        <f t="shared" si="5"/>
        <v>0</v>
      </c>
      <c r="AT28" s="8">
        <f t="shared" si="6"/>
        <v>0</v>
      </c>
      <c r="AU28" s="8">
        <f t="shared" si="7"/>
        <v>0</v>
      </c>
      <c r="AV28" s="9"/>
      <c r="AW28" s="9">
        <f t="shared" si="8"/>
        <v>0</v>
      </c>
      <c r="AX28" s="10">
        <f t="shared" si="10"/>
        <v>0</v>
      </c>
    </row>
    <row r="29" spans="1:50" s="3" customFormat="1" ht="11.25" x14ac:dyDescent="0.2">
      <c r="A29" s="67">
        <v>6</v>
      </c>
      <c r="B29" s="67"/>
      <c r="C29" s="67"/>
      <c r="D29" s="67"/>
      <c r="E29" s="67"/>
      <c r="F29" s="98">
        <v>7.010416666666667</v>
      </c>
      <c r="G29" s="45">
        <v>7</v>
      </c>
      <c r="H29" s="5" t="s">
        <v>23</v>
      </c>
      <c r="I29" s="5" t="s">
        <v>23</v>
      </c>
      <c r="J29" s="45">
        <v>8.25</v>
      </c>
      <c r="K29" s="45">
        <v>8.25</v>
      </c>
      <c r="L29" s="45">
        <v>8.25</v>
      </c>
      <c r="M29" s="5">
        <v>8.25</v>
      </c>
      <c r="N29" s="45">
        <v>7</v>
      </c>
      <c r="O29" s="5" t="s">
        <v>23</v>
      </c>
      <c r="P29" s="5" t="s">
        <v>23</v>
      </c>
      <c r="Q29" s="45">
        <v>8.25</v>
      </c>
      <c r="R29" s="45">
        <v>8.25</v>
      </c>
      <c r="S29" s="45" t="s">
        <v>39</v>
      </c>
      <c r="T29" s="5">
        <v>8.25</v>
      </c>
      <c r="U29" s="45">
        <v>7</v>
      </c>
      <c r="V29" s="5" t="s">
        <v>23</v>
      </c>
      <c r="W29" s="5" t="s">
        <v>23</v>
      </c>
      <c r="X29" s="45" t="s">
        <v>34</v>
      </c>
      <c r="Y29" s="45" t="s">
        <v>34</v>
      </c>
      <c r="Z29" s="45" t="s">
        <v>34</v>
      </c>
      <c r="AA29" s="45" t="s">
        <v>34</v>
      </c>
      <c r="AB29" s="45" t="s">
        <v>34</v>
      </c>
      <c r="AC29" s="5" t="s">
        <v>34</v>
      </c>
      <c r="AD29" s="5" t="s">
        <v>23</v>
      </c>
      <c r="AE29" s="45" t="s">
        <v>34</v>
      </c>
      <c r="AF29" s="45" t="s">
        <v>34</v>
      </c>
      <c r="AG29" s="45" t="s">
        <v>34</v>
      </c>
      <c r="AH29" s="45" t="s">
        <v>34</v>
      </c>
      <c r="AI29" s="45" t="s">
        <v>34</v>
      </c>
      <c r="AJ29" s="5" t="s">
        <v>34</v>
      </c>
      <c r="AK29" s="5" t="s">
        <v>23</v>
      </c>
      <c r="AL29" s="6">
        <f t="shared" si="1"/>
        <v>10</v>
      </c>
      <c r="AM29" s="7">
        <f t="shared" si="9"/>
        <v>78.75</v>
      </c>
      <c r="AN29" s="8">
        <f t="shared" si="2"/>
        <v>0</v>
      </c>
      <c r="AO29" s="8"/>
      <c r="AP29" s="101">
        <f t="shared" si="3"/>
        <v>0</v>
      </c>
      <c r="AQ29" s="102"/>
      <c r="AR29" s="8">
        <f t="shared" si="4"/>
        <v>0</v>
      </c>
      <c r="AS29" s="8">
        <f t="shared" si="5"/>
        <v>0</v>
      </c>
      <c r="AT29" s="8">
        <f t="shared" si="6"/>
        <v>0</v>
      </c>
      <c r="AU29" s="8">
        <f t="shared" si="7"/>
        <v>0</v>
      </c>
      <c r="AV29" s="9"/>
      <c r="AW29" s="9">
        <f t="shared" si="8"/>
        <v>12</v>
      </c>
      <c r="AX29" s="10">
        <f t="shared" si="10"/>
        <v>4.125</v>
      </c>
    </row>
    <row r="30" spans="1:50" s="3" customFormat="1" ht="11.25" x14ac:dyDescent="0.2">
      <c r="A30" s="68"/>
      <c r="B30" s="68"/>
      <c r="C30" s="68"/>
      <c r="D30" s="68"/>
      <c r="E30" s="68"/>
      <c r="F30" s="99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6">
        <f t="shared" si="1"/>
        <v>0</v>
      </c>
      <c r="AM30" s="7">
        <f t="shared" si="9"/>
        <v>0</v>
      </c>
      <c r="AN30" s="8">
        <f t="shared" si="2"/>
        <v>0</v>
      </c>
      <c r="AO30" s="8"/>
      <c r="AP30" s="101">
        <f t="shared" si="3"/>
        <v>0</v>
      </c>
      <c r="AQ30" s="102"/>
      <c r="AR30" s="8">
        <f t="shared" si="4"/>
        <v>0</v>
      </c>
      <c r="AS30" s="8">
        <f t="shared" si="5"/>
        <v>0</v>
      </c>
      <c r="AT30" s="8">
        <f t="shared" si="6"/>
        <v>0</v>
      </c>
      <c r="AU30" s="8">
        <f t="shared" si="7"/>
        <v>0</v>
      </c>
      <c r="AV30" s="9"/>
      <c r="AW30" s="9">
        <f t="shared" si="8"/>
        <v>0</v>
      </c>
      <c r="AX30" s="10">
        <f t="shared" si="10"/>
        <v>0</v>
      </c>
    </row>
    <row r="31" spans="1:50" s="3" customFormat="1" ht="11.25" x14ac:dyDescent="0.2">
      <c r="A31" s="69"/>
      <c r="B31" s="69"/>
      <c r="C31" s="69"/>
      <c r="D31" s="69"/>
      <c r="E31" s="69"/>
      <c r="F31" s="100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6">
        <f t="shared" si="1"/>
        <v>0</v>
      </c>
      <c r="AM31" s="7">
        <f>SUM(G31:AD31)</f>
        <v>0</v>
      </c>
      <c r="AN31" s="8">
        <f t="shared" si="2"/>
        <v>0</v>
      </c>
      <c r="AO31" s="8"/>
      <c r="AP31" s="101">
        <f t="shared" si="3"/>
        <v>0</v>
      </c>
      <c r="AQ31" s="102"/>
      <c r="AR31" s="8">
        <f t="shared" si="4"/>
        <v>0</v>
      </c>
      <c r="AS31" s="8">
        <f t="shared" si="5"/>
        <v>0</v>
      </c>
      <c r="AT31" s="8">
        <f t="shared" si="6"/>
        <v>0</v>
      </c>
      <c r="AU31" s="8">
        <f t="shared" si="7"/>
        <v>0</v>
      </c>
      <c r="AV31" s="9"/>
      <c r="AW31" s="9">
        <f t="shared" si="8"/>
        <v>0</v>
      </c>
      <c r="AX31" s="10">
        <f t="shared" si="10"/>
        <v>0</v>
      </c>
    </row>
    <row r="32" spans="1:50" s="3" customFormat="1" ht="11.25" x14ac:dyDescent="0.2">
      <c r="A32" s="13"/>
      <c r="B32" s="13"/>
      <c r="C32" s="13"/>
      <c r="D32" s="13"/>
      <c r="E32" s="13"/>
      <c r="F32" s="14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/>
      <c r="AH32" s="107" t="s">
        <v>27</v>
      </c>
      <c r="AI32" s="107"/>
      <c r="AJ32" s="107"/>
      <c r="AK32" s="107"/>
      <c r="AL32" s="108"/>
      <c r="AM32" s="8">
        <f>SUM(AM14:AM31)</f>
        <v>840.75</v>
      </c>
      <c r="AN32" s="8">
        <f>SUM(AN14:AN31)</f>
        <v>0</v>
      </c>
      <c r="AO32" s="8"/>
      <c r="AP32" s="101">
        <f>SUM(AP14:AQ31)</f>
        <v>0</v>
      </c>
      <c r="AQ32" s="102"/>
      <c r="AR32" s="8">
        <f>SUM(AR14:AR31)</f>
        <v>0</v>
      </c>
      <c r="AS32" s="8">
        <f>SUM(AS14:AS31)</f>
        <v>0</v>
      </c>
      <c r="AT32" s="8">
        <f>SUM(AT14:AT31)</f>
        <v>0</v>
      </c>
      <c r="AU32" s="8">
        <f>SUM(AU14:AU31)</f>
        <v>0</v>
      </c>
      <c r="AV32" s="17"/>
      <c r="AW32" s="9">
        <f>SUM(AW14:AW31)</f>
        <v>14</v>
      </c>
      <c r="AX32" s="18">
        <f t="shared" si="10"/>
        <v>4.8125</v>
      </c>
    </row>
    <row r="33" spans="1:48" s="21" customFormat="1" ht="11.25" x14ac:dyDescent="0.2">
      <c r="A33" s="19"/>
      <c r="B33" s="19"/>
      <c r="C33" s="109"/>
      <c r="D33" s="109"/>
      <c r="E33" s="109"/>
      <c r="F33" s="109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19"/>
      <c r="AI33" s="19"/>
      <c r="AJ33" s="19"/>
      <c r="AK33" s="19"/>
      <c r="AM33" s="22">
        <v>0.34375</v>
      </c>
      <c r="AN33" s="19"/>
      <c r="AO33" s="19"/>
      <c r="AP33" s="19"/>
      <c r="AQ33" s="19"/>
      <c r="AR33" s="19"/>
      <c r="AS33" s="19"/>
      <c r="AT33" s="19"/>
      <c r="AU33" s="19"/>
    </row>
    <row r="34" spans="1:48" s="21" customFormat="1" ht="12.75" x14ac:dyDescent="0.2">
      <c r="A34" s="19"/>
      <c r="B34" s="19"/>
      <c r="C34" s="111"/>
      <c r="D34" s="111"/>
      <c r="E34" s="111"/>
      <c r="F34" s="111"/>
      <c r="G34" s="19"/>
      <c r="H34" s="19"/>
      <c r="I34" s="19"/>
      <c r="J34" s="19"/>
      <c r="K34" s="19"/>
      <c r="L34" s="19"/>
      <c r="M34" s="47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</row>
    <row r="35" spans="1:48" s="3" customFormat="1" ht="11.25" x14ac:dyDescent="0.2">
      <c r="A35" s="13"/>
      <c r="B35" s="13"/>
      <c r="C35" s="88" t="s">
        <v>28</v>
      </c>
      <c r="D35" s="89"/>
      <c r="E35" s="89"/>
      <c r="F35" s="90"/>
      <c r="G35" s="24" t="s">
        <v>29</v>
      </c>
      <c r="H35" s="24" t="s">
        <v>30</v>
      </c>
      <c r="I35" s="24" t="s">
        <v>31</v>
      </c>
      <c r="J35" s="24" t="s">
        <v>26</v>
      </c>
      <c r="K35" s="24" t="s">
        <v>32</v>
      </c>
      <c r="L35" s="24" t="s">
        <v>33</v>
      </c>
      <c r="M35" s="24" t="s">
        <v>34</v>
      </c>
      <c r="N35" s="24" t="s">
        <v>35</v>
      </c>
      <c r="O35" s="24" t="s">
        <v>36</v>
      </c>
      <c r="P35" s="24" t="s">
        <v>37</v>
      </c>
      <c r="Q35" s="24" t="s">
        <v>38</v>
      </c>
      <c r="R35" s="24" t="s">
        <v>39</v>
      </c>
      <c r="S35" s="24" t="s">
        <v>40</v>
      </c>
      <c r="T35" s="24" t="s">
        <v>41</v>
      </c>
      <c r="U35" s="24" t="s">
        <v>42</v>
      </c>
      <c r="V35" s="24" t="s">
        <v>43</v>
      </c>
      <c r="W35" s="24" t="s">
        <v>44</v>
      </c>
      <c r="X35" s="24" t="s">
        <v>45</v>
      </c>
      <c r="Y35" s="24" t="s">
        <v>46</v>
      </c>
      <c r="Z35" s="24" t="s">
        <v>47</v>
      </c>
      <c r="AA35" s="24" t="s">
        <v>48</v>
      </c>
      <c r="AB35" s="24" t="s">
        <v>24</v>
      </c>
      <c r="AC35" s="24" t="s">
        <v>49</v>
      </c>
      <c r="AD35" s="24" t="s">
        <v>50</v>
      </c>
      <c r="AE35" s="24" t="s">
        <v>51</v>
      </c>
      <c r="AF35" s="24" t="s">
        <v>52</v>
      </c>
      <c r="AG35" s="24" t="s">
        <v>53</v>
      </c>
      <c r="AH35" s="24" t="s">
        <v>25</v>
      </c>
      <c r="AI35" s="13"/>
      <c r="AJ35" s="13"/>
      <c r="AK35" s="13"/>
      <c r="AM35" s="13"/>
      <c r="AN35" s="13"/>
      <c r="AO35" s="13"/>
      <c r="AP35" s="13"/>
      <c r="AQ35" s="13"/>
      <c r="AR35" s="13"/>
      <c r="AS35" s="13"/>
      <c r="AT35" s="13"/>
      <c r="AU35" s="13"/>
    </row>
    <row r="36" spans="1:48" s="3" customFormat="1" ht="12.75" x14ac:dyDescent="0.2">
      <c r="A36" s="13"/>
      <c r="B36" s="13"/>
      <c r="C36" s="103" t="s">
        <v>6</v>
      </c>
      <c r="D36" s="104"/>
      <c r="E36" s="104"/>
      <c r="F36" s="105"/>
      <c r="G36" s="6">
        <f>COUNTIF(G14:AK31,"V")</f>
        <v>1</v>
      </c>
      <c r="H36" s="9">
        <f>COUNTIF(G14:AK31,"M")</f>
        <v>0</v>
      </c>
      <c r="I36" s="9">
        <f>COUNTIF(G14:AK31,"D")</f>
        <v>0</v>
      </c>
      <c r="J36" s="9">
        <f>COUNTIF(G14:AK31,"L")</f>
        <v>3</v>
      </c>
      <c r="K36" s="9">
        <f>COUNTIF(G14:AK31,"N")</f>
        <v>0</v>
      </c>
      <c r="L36" s="9">
        <f>COUNTIF(G14:AK31,"NS")</f>
        <v>0</v>
      </c>
      <c r="M36" s="9">
        <f>COUNTIF(G14:AK31,"A")</f>
        <v>12</v>
      </c>
      <c r="N36" s="9">
        <f>COUNTIF(G14:AK31,"MA")</f>
        <v>1</v>
      </c>
      <c r="O36" s="9">
        <f>COUNTIF(G14:AK31,"NA")</f>
        <v>0</v>
      </c>
      <c r="P36" s="9">
        <f>COUNTIF(G14:AK31,"KA")</f>
        <v>0</v>
      </c>
      <c r="Q36" s="9">
        <f>COUNTIF(G14:AK31,"G")</f>
        <v>0</v>
      </c>
      <c r="R36" s="9">
        <f>COUNTIF(G14:AK31,"ID")</f>
        <v>1</v>
      </c>
      <c r="S36" s="9">
        <f>COUNTIF(G14:AK31,"PV")</f>
        <v>1</v>
      </c>
      <c r="T36" s="9">
        <f>COUNTIF(G14:AK31,"MD")</f>
        <v>0</v>
      </c>
      <c r="U36" s="9">
        <f>COUNTIF(G14:AK31,"K")</f>
        <v>0</v>
      </c>
      <c r="V36" s="9">
        <f>COUNTIF(G14:AK31,"KV")</f>
        <v>0</v>
      </c>
      <c r="W36" s="9">
        <f>COUNTIF(G14:AK31,"VV")</f>
        <v>1</v>
      </c>
      <c r="X36" s="9">
        <f>COUNTIF(G14:AK31,"KT")</f>
        <v>0</v>
      </c>
      <c r="Y36" s="9">
        <f>COUNTIF(G14:AK31,"KM")</f>
        <v>1</v>
      </c>
      <c r="Z36" s="9">
        <f>COUNTIF(G14:AK31,"PK")</f>
        <v>0</v>
      </c>
      <c r="AA36" s="9">
        <f>COUNTIF(G14:AK31,"PN")</f>
        <v>0</v>
      </c>
      <c r="AB36" s="9">
        <f>COUNTIF(G14:AK31,"PB")</f>
        <v>1</v>
      </c>
      <c r="AC36" s="9">
        <f>COUNTIF(G14:AK31,"ND")</f>
        <v>0</v>
      </c>
      <c r="AD36" s="9">
        <f>COUNTIF(G14:AK31,"NP")</f>
        <v>0</v>
      </c>
      <c r="AE36" s="9">
        <f>COUNTIF(G14:AK31,"KR")</f>
        <v>0</v>
      </c>
      <c r="AF36" s="9">
        <f>COUNTIF(G14:AK31,"NN")</f>
        <v>0</v>
      </c>
      <c r="AG36" s="9">
        <f>COUNTIF(G14:AK31,"ST")</f>
        <v>0</v>
      </c>
      <c r="AH36" s="9">
        <f>COUNTIF(H14:AL31,"TA")</f>
        <v>0</v>
      </c>
      <c r="AI36" s="13"/>
      <c r="AJ36" s="13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</row>
    <row r="37" spans="1:48" s="3" customFormat="1" ht="11.25" x14ac:dyDescent="0.2">
      <c r="A37" s="13"/>
      <c r="B37" s="13"/>
      <c r="C37" s="103" t="s">
        <v>54</v>
      </c>
      <c r="D37" s="104"/>
      <c r="E37" s="104"/>
      <c r="F37" s="105"/>
      <c r="G37" s="25">
        <f t="shared" ref="G37:Q37" si="11">G36*8.25</f>
        <v>8.25</v>
      </c>
      <c r="H37" s="25">
        <f t="shared" si="11"/>
        <v>0</v>
      </c>
      <c r="I37" s="25">
        <f t="shared" si="11"/>
        <v>0</v>
      </c>
      <c r="J37" s="25">
        <f t="shared" si="11"/>
        <v>24.75</v>
      </c>
      <c r="K37" s="25">
        <f t="shared" si="11"/>
        <v>0</v>
      </c>
      <c r="L37" s="25">
        <f t="shared" si="11"/>
        <v>0</v>
      </c>
      <c r="M37" s="25">
        <f t="shared" si="11"/>
        <v>99</v>
      </c>
      <c r="N37" s="25">
        <f t="shared" si="11"/>
        <v>8.25</v>
      </c>
      <c r="O37" s="25">
        <f t="shared" si="11"/>
        <v>0</v>
      </c>
      <c r="P37" s="25">
        <f t="shared" si="11"/>
        <v>0</v>
      </c>
      <c r="Q37" s="25">
        <f t="shared" si="11"/>
        <v>0</v>
      </c>
      <c r="R37" s="25">
        <f>R36*8.25</f>
        <v>8.25</v>
      </c>
      <c r="S37" s="25">
        <f t="shared" ref="S37:AG37" si="12">S36*8.25</f>
        <v>8.25</v>
      </c>
      <c r="T37" s="25">
        <f t="shared" si="12"/>
        <v>0</v>
      </c>
      <c r="U37" s="25">
        <f t="shared" si="12"/>
        <v>0</v>
      </c>
      <c r="V37" s="25">
        <f t="shared" si="12"/>
        <v>0</v>
      </c>
      <c r="W37" s="25">
        <f t="shared" si="12"/>
        <v>8.25</v>
      </c>
      <c r="X37" s="25">
        <f t="shared" si="12"/>
        <v>0</v>
      </c>
      <c r="Y37" s="25">
        <f t="shared" si="12"/>
        <v>8.25</v>
      </c>
      <c r="Z37" s="25">
        <f t="shared" si="12"/>
        <v>0</v>
      </c>
      <c r="AA37" s="25">
        <f t="shared" si="12"/>
        <v>0</v>
      </c>
      <c r="AB37" s="25">
        <f t="shared" si="12"/>
        <v>8.25</v>
      </c>
      <c r="AC37" s="25">
        <f t="shared" si="12"/>
        <v>0</v>
      </c>
      <c r="AD37" s="25">
        <f t="shared" si="12"/>
        <v>0</v>
      </c>
      <c r="AE37" s="25">
        <f t="shared" si="12"/>
        <v>0</v>
      </c>
      <c r="AF37" s="25">
        <f t="shared" si="12"/>
        <v>0</v>
      </c>
      <c r="AG37" s="25">
        <f t="shared" si="12"/>
        <v>0</v>
      </c>
      <c r="AH37" s="25">
        <f>AH36*8.25</f>
        <v>0</v>
      </c>
      <c r="AI37" s="13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</row>
    <row r="38" spans="1:48" s="3" customFormat="1" ht="11.25" x14ac:dyDescent="0.2">
      <c r="A38" s="27"/>
    </row>
    <row r="39" spans="1:48" s="3" customFormat="1" ht="11.25" x14ac:dyDescent="0.2"/>
    <row r="40" spans="1:48" s="3" customFormat="1" ht="11.25" x14ac:dyDescent="0.2">
      <c r="X40" s="28"/>
    </row>
    <row r="42" spans="1:48" ht="15.75" thickBot="1" x14ac:dyDescent="0.3"/>
    <row r="43" spans="1:48" ht="21" thickBot="1" x14ac:dyDescent="0.3">
      <c r="B43" s="42"/>
      <c r="C43" s="54"/>
    </row>
  </sheetData>
  <mergeCells count="90">
    <mergeCell ref="A1:B1"/>
    <mergeCell ref="A2:B2"/>
    <mergeCell ref="C37:F37"/>
    <mergeCell ref="AH32:AL32"/>
    <mergeCell ref="AP32:AQ32"/>
    <mergeCell ref="C33:F33"/>
    <mergeCell ref="C34:F34"/>
    <mergeCell ref="AK34:AV34"/>
    <mergeCell ref="C35:F35"/>
    <mergeCell ref="F29:F31"/>
    <mergeCell ref="AP29:AQ29"/>
    <mergeCell ref="AP30:AQ30"/>
    <mergeCell ref="AP31:AQ31"/>
    <mergeCell ref="C36:F36"/>
    <mergeCell ref="AK36:AV36"/>
    <mergeCell ref="A29:A31"/>
    <mergeCell ref="B29:B31"/>
    <mergeCell ref="C29:C31"/>
    <mergeCell ref="D29:D31"/>
    <mergeCell ref="E29:E31"/>
    <mergeCell ref="AP24:AQ24"/>
    <mergeCell ref="AP25:AQ25"/>
    <mergeCell ref="F26:F28"/>
    <mergeCell ref="AP26:AQ26"/>
    <mergeCell ref="AP27:AQ27"/>
    <mergeCell ref="AP28:AQ28"/>
    <mergeCell ref="F20:F22"/>
    <mergeCell ref="A26:A28"/>
    <mergeCell ref="B26:B28"/>
    <mergeCell ref="C26:C28"/>
    <mergeCell ref="D26:D28"/>
    <mergeCell ref="E26:E28"/>
    <mergeCell ref="F7:F13"/>
    <mergeCell ref="AP20:AQ20"/>
    <mergeCell ref="AP21:AQ21"/>
    <mergeCell ref="AP22:AQ22"/>
    <mergeCell ref="A23:A25"/>
    <mergeCell ref="B23:B25"/>
    <mergeCell ref="C23:C25"/>
    <mergeCell ref="D23:D25"/>
    <mergeCell ref="E23:E25"/>
    <mergeCell ref="F23:F25"/>
    <mergeCell ref="AP23:AQ23"/>
    <mergeCell ref="A20:A22"/>
    <mergeCell ref="B20:B22"/>
    <mergeCell ref="C20:C22"/>
    <mergeCell ref="D20:D22"/>
    <mergeCell ref="E20:E22"/>
    <mergeCell ref="AP16:AQ16"/>
    <mergeCell ref="A17:A19"/>
    <mergeCell ref="B17:B19"/>
    <mergeCell ref="C17:C19"/>
    <mergeCell ref="D17:D19"/>
    <mergeCell ref="E17:E19"/>
    <mergeCell ref="F17:F19"/>
    <mergeCell ref="AP17:AQ17"/>
    <mergeCell ref="AP18:AQ18"/>
    <mergeCell ref="AP19:AQ19"/>
    <mergeCell ref="AX10:AX12"/>
    <mergeCell ref="AU11:AU12"/>
    <mergeCell ref="AP13:AQ13"/>
    <mergeCell ref="A14:A16"/>
    <mergeCell ref="B14:B16"/>
    <mergeCell ref="C14:C16"/>
    <mergeCell ref="D14:D16"/>
    <mergeCell ref="E14:E16"/>
    <mergeCell ref="F14:F16"/>
    <mergeCell ref="AP14:AQ14"/>
    <mergeCell ref="AP15:AQ15"/>
    <mergeCell ref="AN11:AN12"/>
    <mergeCell ref="AO11:AO12"/>
    <mergeCell ref="AP11:AQ12"/>
    <mergeCell ref="AR11:AR12"/>
    <mergeCell ref="AS11:AS12"/>
    <mergeCell ref="A5:AX5"/>
    <mergeCell ref="A7:A13"/>
    <mergeCell ref="B7:B13"/>
    <mergeCell ref="C7:C13"/>
    <mergeCell ref="D7:D13"/>
    <mergeCell ref="E7:E13"/>
    <mergeCell ref="G7:AK11"/>
    <mergeCell ref="AL7:AU8"/>
    <mergeCell ref="AV7:AX9"/>
    <mergeCell ref="AL9:AL12"/>
    <mergeCell ref="AM9:AU9"/>
    <mergeCell ref="AM10:AM12"/>
    <mergeCell ref="AN10:AU10"/>
    <mergeCell ref="AV10:AV12"/>
    <mergeCell ref="AW10:AW12"/>
    <mergeCell ref="AT11:AT12"/>
  </mergeCells>
  <conditionalFormatting sqref="AI30:AK31 N14:S31 G14:K31 U14:Z31 AB14:AG31 G14:AK29">
    <cfRule type="cellIs" dxfId="175" priority="190" stopIfTrue="1" operator="lessThanOrEqual">
      <formula>12</formula>
    </cfRule>
  </conditionalFormatting>
  <conditionalFormatting sqref="BA12">
    <cfRule type="cellIs" dxfId="174" priority="188" operator="equal">
      <formula>7</formula>
    </cfRule>
    <cfRule type="cellIs" dxfId="173" priority="189" operator="equal">
      <formula>6</formula>
    </cfRule>
  </conditionalFormatting>
  <conditionalFormatting sqref="AK17">
    <cfRule type="cellIs" dxfId="172" priority="184" stopIfTrue="1" operator="lessThanOrEqual">
      <formula>12</formula>
    </cfRule>
  </conditionalFormatting>
  <conditionalFormatting sqref="AK20">
    <cfRule type="cellIs" dxfId="171" priority="183" stopIfTrue="1" operator="lessThanOrEqual">
      <formula>12</formula>
    </cfRule>
  </conditionalFormatting>
  <conditionalFormatting sqref="AK23">
    <cfRule type="cellIs" dxfId="170" priority="182" stopIfTrue="1" operator="lessThanOrEqual">
      <formula>12</formula>
    </cfRule>
  </conditionalFormatting>
  <conditionalFormatting sqref="AK26">
    <cfRule type="cellIs" dxfId="169" priority="181" stopIfTrue="1" operator="lessThanOrEqual">
      <formula>12</formula>
    </cfRule>
  </conditionalFormatting>
  <conditionalFormatting sqref="AK29">
    <cfRule type="cellIs" dxfId="168" priority="180" stopIfTrue="1" operator="lessThanOrEqual">
      <formula>12</formula>
    </cfRule>
  </conditionalFormatting>
  <conditionalFormatting sqref="L14:L31 M26:N26">
    <cfRule type="cellIs" dxfId="167" priority="166" stopIfTrue="1" operator="lessThanOrEqual">
      <formula>12</formula>
    </cfRule>
  </conditionalFormatting>
  <conditionalFormatting sqref="M14:M31">
    <cfRule type="cellIs" dxfId="166" priority="165" stopIfTrue="1" operator="lessThanOrEqual">
      <formula>12</formula>
    </cfRule>
  </conditionalFormatting>
  <conditionalFormatting sqref="T14:T31">
    <cfRule type="cellIs" dxfId="165" priority="164" stopIfTrue="1" operator="lessThanOrEqual">
      <formula>12</formula>
    </cfRule>
  </conditionalFormatting>
  <conditionalFormatting sqref="AA14:AA31">
    <cfRule type="cellIs" dxfId="164" priority="163" stopIfTrue="1" operator="lessThanOrEqual">
      <formula>12</formula>
    </cfRule>
  </conditionalFormatting>
  <conditionalFormatting sqref="AH14:AH31">
    <cfRule type="cellIs" dxfId="163" priority="162" stopIfTrue="1" operator="lessThanOrEqual">
      <formula>12</formula>
    </cfRule>
  </conditionalFormatting>
  <conditionalFormatting sqref="AJ14:AJ29">
    <cfRule type="cellIs" dxfId="162" priority="161" stopIfTrue="1" operator="lessThanOrEqual">
      <formula>12</formula>
    </cfRule>
  </conditionalFormatting>
  <conditionalFormatting sqref="G13:AK13">
    <cfRule type="cellIs" dxfId="161" priority="144" operator="equal">
      <formula>"Sm"</formula>
    </cfRule>
    <cfRule type="cellIs" dxfId="160" priority="145" operator="equal">
      <formula>"Šš"</formula>
    </cfRule>
    <cfRule type="containsText" dxfId="159" priority="146" operator="containsText" text="Sk">
      <formula>NOT(ISERROR(SEARCH("Sk",G13)))</formula>
    </cfRule>
    <cfRule type="containsText" dxfId="158" priority="147" operator="containsText" text="Št">
      <formula>NOT(ISERROR(SEARCH("Št",G13)))</formula>
    </cfRule>
    <cfRule type="cellIs" dxfId="157" priority="150" operator="equal">
      <formula>"Šeštadienis"</formula>
    </cfRule>
    <cfRule type="cellIs" dxfId="156" priority="151" operator="equal">
      <formula>"Šeštadienis"</formula>
    </cfRule>
  </conditionalFormatting>
  <conditionalFormatting sqref="G13:AK13">
    <cfRule type="containsText" dxfId="155" priority="148" operator="containsText" text="Šeš">
      <formula>NOT(ISERROR(SEARCH("Šeš",G13)))</formula>
    </cfRule>
    <cfRule type="cellIs" dxfId="154" priority="149" operator="equal">
      <formula>"Šeštadienis"</formula>
    </cfRule>
  </conditionalFormatting>
  <conditionalFormatting sqref="G12:AK31">
    <cfRule type="cellIs" dxfId="153" priority="143" operator="equal">
      <formula>$G$13:$AK$13=Sm</formula>
    </cfRule>
  </conditionalFormatting>
  <conditionalFormatting sqref="G13:G31 H13:AK13">
    <cfRule type="cellIs" dxfId="152" priority="142" operator="equal">
      <formula>"Sm"</formula>
    </cfRule>
  </conditionalFormatting>
  <conditionalFormatting sqref="G14:AK31">
    <cfRule type="cellIs" dxfId="151" priority="141" operator="equal">
      <formula>"p"</formula>
    </cfRule>
  </conditionalFormatting>
  <conditionalFormatting sqref="H14:H29">
    <cfRule type="cellIs" dxfId="150" priority="140" stopIfTrue="1" operator="lessThanOrEqual">
      <formula>12</formula>
    </cfRule>
  </conditionalFormatting>
  <conditionalFormatting sqref="T14:T29">
    <cfRule type="cellIs" dxfId="149" priority="139" stopIfTrue="1" operator="lessThanOrEqual">
      <formula>12</formula>
    </cfRule>
  </conditionalFormatting>
  <conditionalFormatting sqref="AA14:AA29">
    <cfRule type="cellIs" dxfId="148" priority="138" stopIfTrue="1" operator="lessThanOrEqual">
      <formula>12</formula>
    </cfRule>
  </conditionalFormatting>
  <conditionalFormatting sqref="AH14:AH29">
    <cfRule type="cellIs" dxfId="147" priority="137" stopIfTrue="1" operator="lessThanOrEqual">
      <formula>12</formula>
    </cfRule>
  </conditionalFormatting>
  <conditionalFormatting sqref="AJ14:AJ29">
    <cfRule type="cellIs" dxfId="146" priority="136" stopIfTrue="1" operator="lessThanOrEqual">
      <formula>12</formula>
    </cfRule>
  </conditionalFormatting>
  <conditionalFormatting sqref="L14:L29 M26:N26">
    <cfRule type="cellIs" dxfId="145" priority="135" stopIfTrue="1" operator="lessThanOrEqual">
      <formula>12</formula>
    </cfRule>
  </conditionalFormatting>
  <conditionalFormatting sqref="K14:K31">
    <cfRule type="cellIs" dxfId="144" priority="134" operator="equal">
      <formula>$K$13=Sm</formula>
    </cfRule>
  </conditionalFormatting>
  <conditionalFormatting sqref="K12:K31">
    <cfRule type="cellIs" dxfId="143" priority="133" operator="equal">
      <formula>$K$13=Sm</formula>
    </cfRule>
  </conditionalFormatting>
  <conditionalFormatting sqref="J14:J29">
    <cfRule type="cellIs" dxfId="142" priority="131" operator="equal">
      <formula>"Sm"</formula>
    </cfRule>
  </conditionalFormatting>
  <conditionalFormatting sqref="K14:K29">
    <cfRule type="cellIs" dxfId="141" priority="130" operator="equal">
      <formula>"Sm"</formula>
    </cfRule>
  </conditionalFormatting>
  <conditionalFormatting sqref="Q14:Q29">
    <cfRule type="cellIs" dxfId="140" priority="129" operator="equal">
      <formula>"Sm"</formula>
    </cfRule>
  </conditionalFormatting>
  <conditionalFormatting sqref="R14:R29">
    <cfRule type="cellIs" dxfId="139" priority="128" operator="equal">
      <formula>"Sm"</formula>
    </cfRule>
  </conditionalFormatting>
  <conditionalFormatting sqref="X14:X29 Y29:AB29">
    <cfRule type="cellIs" dxfId="138" priority="127" operator="equal">
      <formula>"Sm"</formula>
    </cfRule>
  </conditionalFormatting>
  <conditionalFormatting sqref="Y14:Y29">
    <cfRule type="cellIs" dxfId="137" priority="126" operator="equal">
      <formula>"Sm"</formula>
    </cfRule>
  </conditionalFormatting>
  <conditionalFormatting sqref="AE14:AE29">
    <cfRule type="cellIs" dxfId="136" priority="125" operator="equal">
      <formula>"Sm"</formula>
    </cfRule>
  </conditionalFormatting>
  <conditionalFormatting sqref="AF14:AF29">
    <cfRule type="cellIs" dxfId="135" priority="124" operator="equal">
      <formula>"Sm"</formula>
    </cfRule>
  </conditionalFormatting>
  <conditionalFormatting sqref="G14:G29">
    <cfRule type="cellIs" dxfId="134" priority="123" stopIfTrue="1" operator="lessThanOrEqual">
      <formula>12</formula>
    </cfRule>
  </conditionalFormatting>
  <conditionalFormatting sqref="J14:N29">
    <cfRule type="cellIs" dxfId="133" priority="122" stopIfTrue="1" operator="lessThanOrEqual">
      <formula>12</formula>
    </cfRule>
  </conditionalFormatting>
  <conditionalFormatting sqref="S14:S29">
    <cfRule type="cellIs" dxfId="132" priority="121" stopIfTrue="1" operator="lessThanOrEqual">
      <formula>12</formula>
    </cfRule>
  </conditionalFormatting>
  <conditionalFormatting sqref="T14:T29">
    <cfRule type="cellIs" dxfId="131" priority="120" stopIfTrue="1" operator="lessThanOrEqual">
      <formula>12</formula>
    </cfRule>
  </conditionalFormatting>
  <conditionalFormatting sqref="S14:S29">
    <cfRule type="cellIs" dxfId="130" priority="119" stopIfTrue="1" operator="lessThanOrEqual">
      <formula>12</formula>
    </cfRule>
  </conditionalFormatting>
  <conditionalFormatting sqref="S14:U29">
    <cfRule type="cellIs" dxfId="129" priority="118" stopIfTrue="1" operator="lessThanOrEqual">
      <formula>12</formula>
    </cfRule>
  </conditionalFormatting>
  <conditionalFormatting sqref="Z14:Z29">
    <cfRule type="cellIs" dxfId="128" priority="117" stopIfTrue="1" operator="lessThanOrEqual">
      <formula>12</formula>
    </cfRule>
  </conditionalFormatting>
  <conditionalFormatting sqref="AA14:AA29">
    <cfRule type="cellIs" dxfId="127" priority="116" stopIfTrue="1" operator="lessThanOrEqual">
      <formula>12</formula>
    </cfRule>
  </conditionalFormatting>
  <conditionalFormatting sqref="Z14:Z29">
    <cfRule type="cellIs" dxfId="126" priority="115" stopIfTrue="1" operator="lessThanOrEqual">
      <formula>12</formula>
    </cfRule>
  </conditionalFormatting>
  <conditionalFormatting sqref="Z14:AB29">
    <cfRule type="cellIs" dxfId="125" priority="114" stopIfTrue="1" operator="lessThanOrEqual">
      <formula>12</formula>
    </cfRule>
  </conditionalFormatting>
  <conditionalFormatting sqref="AG14:AG29">
    <cfRule type="cellIs" dxfId="124" priority="113" stopIfTrue="1" operator="lessThanOrEqual">
      <formula>12</formula>
    </cfRule>
  </conditionalFormatting>
  <conditionalFormatting sqref="AH14:AH29">
    <cfRule type="cellIs" dxfId="123" priority="112" stopIfTrue="1" operator="lessThanOrEqual">
      <formula>12</formula>
    </cfRule>
  </conditionalFormatting>
  <conditionalFormatting sqref="AG14:AG29">
    <cfRule type="cellIs" dxfId="122" priority="111" stopIfTrue="1" operator="lessThanOrEqual">
      <formula>12</formula>
    </cfRule>
  </conditionalFormatting>
  <conditionalFormatting sqref="AG14:AI29">
    <cfRule type="cellIs" dxfId="121" priority="110" stopIfTrue="1" operator="lessThanOrEqual">
      <formula>12</formula>
    </cfRule>
  </conditionalFormatting>
  <conditionalFormatting sqref="J14:J29">
    <cfRule type="cellIs" dxfId="120" priority="109" stopIfTrue="1" operator="lessThanOrEqual">
      <formula>12</formula>
    </cfRule>
  </conditionalFormatting>
  <conditionalFormatting sqref="K14:K29">
    <cfRule type="cellIs" dxfId="119" priority="108" stopIfTrue="1" operator="lessThanOrEqual">
      <formula>12</formula>
    </cfRule>
  </conditionalFormatting>
  <conditionalFormatting sqref="J14:J29">
    <cfRule type="cellIs" dxfId="118" priority="107" stopIfTrue="1" operator="lessThanOrEqual">
      <formula>12</formula>
    </cfRule>
  </conditionalFormatting>
  <conditionalFormatting sqref="I14:I29">
    <cfRule type="cellIs" dxfId="117" priority="106" operator="equal">
      <formula>$K$13=Sm</formula>
    </cfRule>
  </conditionalFormatting>
  <conditionalFormatting sqref="I14:I29">
    <cfRule type="cellIs" dxfId="116" priority="105" operator="equal">
      <formula>$K$13=Sm</formula>
    </cfRule>
  </conditionalFormatting>
  <conditionalFormatting sqref="H14:H29">
    <cfRule type="cellIs" dxfId="115" priority="103" operator="equal">
      <formula>"Sm"</formula>
    </cfRule>
  </conditionalFormatting>
  <conditionalFormatting sqref="I14:I29">
    <cfRule type="cellIs" dxfId="114" priority="102" operator="equal">
      <formula>"Sm"</formula>
    </cfRule>
  </conditionalFormatting>
  <conditionalFormatting sqref="S14:S29">
    <cfRule type="cellIs" dxfId="113" priority="101" stopIfTrue="1" operator="lessThanOrEqual">
      <formula>12</formula>
    </cfRule>
  </conditionalFormatting>
  <conditionalFormatting sqref="T14:T29">
    <cfRule type="cellIs" dxfId="112" priority="100" stopIfTrue="1" operator="lessThanOrEqual">
      <formula>12</formula>
    </cfRule>
  </conditionalFormatting>
  <conditionalFormatting sqref="O14:O29">
    <cfRule type="cellIs" dxfId="111" priority="99" stopIfTrue="1" operator="lessThanOrEqual">
      <formula>12</formula>
    </cfRule>
  </conditionalFormatting>
  <conditionalFormatting sqref="S14:S29">
    <cfRule type="cellIs" dxfId="110" priority="98" stopIfTrue="1" operator="lessThanOrEqual">
      <formula>12</formula>
    </cfRule>
  </conditionalFormatting>
  <conditionalFormatting sqref="R14:R29">
    <cfRule type="cellIs" dxfId="109" priority="97" operator="equal">
      <formula>$K$13=Sm</formula>
    </cfRule>
  </conditionalFormatting>
  <conditionalFormatting sqref="R14:R29">
    <cfRule type="cellIs" dxfId="108" priority="96" operator="equal">
      <formula>$K$13=Sm</formula>
    </cfRule>
  </conditionalFormatting>
  <conditionalFormatting sqref="Q14:Q29">
    <cfRule type="cellIs" dxfId="107" priority="94" operator="equal">
      <formula>"Sm"</formula>
    </cfRule>
  </conditionalFormatting>
  <conditionalFormatting sqref="R14:R29">
    <cfRule type="cellIs" dxfId="106" priority="93" operator="equal">
      <formula>"Sm"</formula>
    </cfRule>
  </conditionalFormatting>
  <conditionalFormatting sqref="Q14:U29">
    <cfRule type="cellIs" dxfId="105" priority="92" stopIfTrue="1" operator="lessThanOrEqual">
      <formula>12</formula>
    </cfRule>
  </conditionalFormatting>
  <conditionalFormatting sqref="Q14:Q29">
    <cfRule type="cellIs" dxfId="104" priority="91" stopIfTrue="1" operator="lessThanOrEqual">
      <formula>12</formula>
    </cfRule>
  </conditionalFormatting>
  <conditionalFormatting sqref="R14:R29">
    <cfRule type="cellIs" dxfId="103" priority="90" stopIfTrue="1" operator="lessThanOrEqual">
      <formula>12</formula>
    </cfRule>
  </conditionalFormatting>
  <conditionalFormatting sqref="Q14:Q29">
    <cfRule type="cellIs" dxfId="102" priority="89" stopIfTrue="1" operator="lessThanOrEqual">
      <formula>12</formula>
    </cfRule>
  </conditionalFormatting>
  <conditionalFormatting sqref="P14:P29">
    <cfRule type="cellIs" dxfId="101" priority="88" operator="equal">
      <formula>$K$13=Sm</formula>
    </cfRule>
  </conditionalFormatting>
  <conditionalFormatting sqref="P14:P29">
    <cfRule type="cellIs" dxfId="100" priority="87" operator="equal">
      <formula>$K$13=Sm</formula>
    </cfRule>
  </conditionalFormatting>
  <conditionalFormatting sqref="O14:O29">
    <cfRule type="cellIs" dxfId="99" priority="85" operator="equal">
      <formula>"Sm"</formula>
    </cfRule>
  </conditionalFormatting>
  <conditionalFormatting sqref="P14:P29">
    <cfRule type="cellIs" dxfId="98" priority="84" operator="equal">
      <formula>"Sm"</formula>
    </cfRule>
  </conditionalFormatting>
  <conditionalFormatting sqref="Z14:Z29">
    <cfRule type="cellIs" dxfId="97" priority="83" stopIfTrue="1" operator="lessThanOrEqual">
      <formula>12</formula>
    </cfRule>
  </conditionalFormatting>
  <conditionalFormatting sqref="AA14:AA29">
    <cfRule type="cellIs" dxfId="96" priority="82" stopIfTrue="1" operator="lessThanOrEqual">
      <formula>12</formula>
    </cfRule>
  </conditionalFormatting>
  <conditionalFormatting sqref="V14:V29">
    <cfRule type="cellIs" dxfId="95" priority="81" stopIfTrue="1" operator="lessThanOrEqual">
      <formula>12</formula>
    </cfRule>
  </conditionalFormatting>
  <conditionalFormatting sqref="Z14:Z29">
    <cfRule type="cellIs" dxfId="94" priority="80" stopIfTrue="1" operator="lessThanOrEqual">
      <formula>12</formula>
    </cfRule>
  </conditionalFormatting>
  <conditionalFormatting sqref="Y14:Y29">
    <cfRule type="cellIs" dxfId="93" priority="79" operator="equal">
      <formula>$K$13=Sm</formula>
    </cfRule>
  </conditionalFormatting>
  <conditionalFormatting sqref="Y14:Y29">
    <cfRule type="cellIs" dxfId="92" priority="78" operator="equal">
      <formula>$K$13=Sm</formula>
    </cfRule>
  </conditionalFormatting>
  <conditionalFormatting sqref="X14:X29 Y29:AB29">
    <cfRule type="cellIs" dxfId="91" priority="76" operator="equal">
      <formula>"Sm"</formula>
    </cfRule>
  </conditionalFormatting>
  <conditionalFormatting sqref="Y14:Y29">
    <cfRule type="cellIs" dxfId="90" priority="75" operator="equal">
      <formula>"Sm"</formula>
    </cfRule>
  </conditionalFormatting>
  <conditionalFormatting sqref="X14:AB29">
    <cfRule type="cellIs" dxfId="89" priority="74" stopIfTrue="1" operator="lessThanOrEqual">
      <formula>12</formula>
    </cfRule>
  </conditionalFormatting>
  <conditionalFormatting sqref="X14:X29 Y29:AB29">
    <cfRule type="cellIs" dxfId="88" priority="73" stopIfTrue="1" operator="lessThanOrEqual">
      <formula>12</formula>
    </cfRule>
  </conditionalFormatting>
  <conditionalFormatting sqref="Y14:Y29">
    <cfRule type="cellIs" dxfId="87" priority="72" stopIfTrue="1" operator="lessThanOrEqual">
      <formula>12</formula>
    </cfRule>
  </conditionalFormatting>
  <conditionalFormatting sqref="X14:X29 Y29:AB29">
    <cfRule type="cellIs" dxfId="86" priority="71" stopIfTrue="1" operator="lessThanOrEqual">
      <formula>12</formula>
    </cfRule>
  </conditionalFormatting>
  <conditionalFormatting sqref="W14:W29">
    <cfRule type="cellIs" dxfId="85" priority="70" operator="equal">
      <formula>$K$13=Sm</formula>
    </cfRule>
  </conditionalFormatting>
  <conditionalFormatting sqref="W14:W29">
    <cfRule type="cellIs" dxfId="84" priority="69" operator="equal">
      <formula>$K$13=Sm</formula>
    </cfRule>
  </conditionalFormatting>
  <conditionalFormatting sqref="V14:V29">
    <cfRule type="cellIs" dxfId="83" priority="67" operator="equal">
      <formula>"Sm"</formula>
    </cfRule>
  </conditionalFormatting>
  <conditionalFormatting sqref="W14:W29">
    <cfRule type="cellIs" dxfId="82" priority="66" operator="equal">
      <formula>"Sm"</formula>
    </cfRule>
  </conditionalFormatting>
  <conditionalFormatting sqref="AG14:AG29">
    <cfRule type="cellIs" dxfId="81" priority="65" stopIfTrue="1" operator="lessThanOrEqual">
      <formula>12</formula>
    </cfRule>
  </conditionalFormatting>
  <conditionalFormatting sqref="AH14:AH29">
    <cfRule type="cellIs" dxfId="80" priority="64" stopIfTrue="1" operator="lessThanOrEqual">
      <formula>12</formula>
    </cfRule>
  </conditionalFormatting>
  <conditionalFormatting sqref="AC14:AC29">
    <cfRule type="cellIs" dxfId="79" priority="63" stopIfTrue="1" operator="lessThanOrEqual">
      <formula>12</formula>
    </cfRule>
  </conditionalFormatting>
  <conditionalFormatting sqref="AG14:AG29">
    <cfRule type="cellIs" dxfId="78" priority="62" stopIfTrue="1" operator="lessThanOrEqual">
      <formula>12</formula>
    </cfRule>
  </conditionalFormatting>
  <conditionalFormatting sqref="AF14:AF29">
    <cfRule type="cellIs" dxfId="77" priority="61" operator="equal">
      <formula>$K$13=Sm</formula>
    </cfRule>
  </conditionalFormatting>
  <conditionalFormatting sqref="AF14:AF29">
    <cfRule type="cellIs" dxfId="76" priority="60" operator="equal">
      <formula>$K$13=Sm</formula>
    </cfRule>
  </conditionalFormatting>
  <conditionalFormatting sqref="AE14:AE29">
    <cfRule type="cellIs" dxfId="75" priority="58" operator="equal">
      <formula>"Sm"</formula>
    </cfRule>
  </conditionalFormatting>
  <conditionalFormatting sqref="AF14:AF29">
    <cfRule type="cellIs" dxfId="74" priority="57" operator="equal">
      <formula>"Sm"</formula>
    </cfRule>
  </conditionalFormatting>
  <conditionalFormatting sqref="AE14:AI29">
    <cfRule type="cellIs" dxfId="73" priority="56" stopIfTrue="1" operator="lessThanOrEqual">
      <formula>12</formula>
    </cfRule>
  </conditionalFormatting>
  <conditionalFormatting sqref="AE14:AE29">
    <cfRule type="cellIs" dxfId="72" priority="55" stopIfTrue="1" operator="lessThanOrEqual">
      <formula>12</formula>
    </cfRule>
  </conditionalFormatting>
  <conditionalFormatting sqref="AF14:AF29">
    <cfRule type="cellIs" dxfId="71" priority="54" stopIfTrue="1" operator="lessThanOrEqual">
      <formula>12</formula>
    </cfRule>
  </conditionalFormatting>
  <conditionalFormatting sqref="AE14:AE29">
    <cfRule type="cellIs" dxfId="70" priority="53" stopIfTrue="1" operator="lessThanOrEqual">
      <formula>12</formula>
    </cfRule>
  </conditionalFormatting>
  <conditionalFormatting sqref="AD14:AD29">
    <cfRule type="cellIs" dxfId="69" priority="52" operator="equal">
      <formula>$K$13=Sm</formula>
    </cfRule>
  </conditionalFormatting>
  <conditionalFormatting sqref="AD14:AD29">
    <cfRule type="cellIs" dxfId="68" priority="51" operator="equal">
      <formula>$K$13=Sm</formula>
    </cfRule>
  </conditionalFormatting>
  <conditionalFormatting sqref="AC14:AC29">
    <cfRule type="cellIs" dxfId="67" priority="49" operator="equal">
      <formula>"Sm"</formula>
    </cfRule>
  </conditionalFormatting>
  <conditionalFormatting sqref="AD14:AD29">
    <cfRule type="cellIs" dxfId="66" priority="48" operator="equal">
      <formula>"Sm"</formula>
    </cfRule>
  </conditionalFormatting>
  <conditionalFormatting sqref="AJ14:AJ29">
    <cfRule type="cellIs" dxfId="65" priority="47" stopIfTrue="1" operator="lessThanOrEqual">
      <formula>12</formula>
    </cfRule>
  </conditionalFormatting>
  <conditionalFormatting sqref="AK14:AK29">
    <cfRule type="cellIs" dxfId="64" priority="46" operator="equal">
      <formula>$K$13=Sm</formula>
    </cfRule>
  </conditionalFormatting>
  <conditionalFormatting sqref="AK14:AK29">
    <cfRule type="cellIs" dxfId="63" priority="45" operator="equal">
      <formula>$K$13=Sm</formula>
    </cfRule>
  </conditionalFormatting>
  <conditionalFormatting sqref="AJ14:AJ29">
    <cfRule type="cellIs" dxfId="62" priority="43" operator="equal">
      <formula>"Sm"</formula>
    </cfRule>
  </conditionalFormatting>
  <conditionalFormatting sqref="AK14:AK29">
    <cfRule type="cellIs" dxfId="61" priority="42" operator="equal">
      <formula>"Sm"</formula>
    </cfRule>
  </conditionalFormatting>
  <conditionalFormatting sqref="G14:G29">
    <cfRule type="cellIs" dxfId="60" priority="41" stopIfTrue="1" operator="lessThanOrEqual">
      <formula>12</formula>
    </cfRule>
  </conditionalFormatting>
  <conditionalFormatting sqref="AH29">
    <cfRule type="cellIs" dxfId="59" priority="40" stopIfTrue="1" operator="lessThanOrEqual">
      <formula>12</formula>
    </cfRule>
  </conditionalFormatting>
  <conditionalFormatting sqref="AH29">
    <cfRule type="cellIs" dxfId="58" priority="39" stopIfTrue="1" operator="lessThanOrEqual">
      <formula>12</formula>
    </cfRule>
  </conditionalFormatting>
  <conditionalFormatting sqref="AE29:AI29">
    <cfRule type="cellIs" dxfId="57" priority="38" operator="equal">
      <formula>"Sm"</formula>
    </cfRule>
  </conditionalFormatting>
  <conditionalFormatting sqref="AF29">
    <cfRule type="cellIs" dxfId="56" priority="37" operator="equal">
      <formula>"Sm"</formula>
    </cfRule>
  </conditionalFormatting>
  <conditionalFormatting sqref="AG29">
    <cfRule type="cellIs" dxfId="55" priority="36" stopIfTrue="1" operator="lessThanOrEqual">
      <formula>12</formula>
    </cfRule>
  </conditionalFormatting>
  <conditionalFormatting sqref="AH29">
    <cfRule type="cellIs" dxfId="54" priority="35" stopIfTrue="1" operator="lessThanOrEqual">
      <formula>12</formula>
    </cfRule>
  </conditionalFormatting>
  <conditionalFormatting sqref="AG29">
    <cfRule type="cellIs" dxfId="53" priority="34" stopIfTrue="1" operator="lessThanOrEqual">
      <formula>12</formula>
    </cfRule>
  </conditionalFormatting>
  <conditionalFormatting sqref="AG29:AI29">
    <cfRule type="cellIs" dxfId="52" priority="33" stopIfTrue="1" operator="lessThanOrEqual">
      <formula>12</formula>
    </cfRule>
  </conditionalFormatting>
  <conditionalFormatting sqref="AG29">
    <cfRule type="cellIs" dxfId="51" priority="32" stopIfTrue="1" operator="lessThanOrEqual">
      <formula>12</formula>
    </cfRule>
  </conditionalFormatting>
  <conditionalFormatting sqref="AH29">
    <cfRule type="cellIs" dxfId="50" priority="31" stopIfTrue="1" operator="lessThanOrEqual">
      <formula>12</formula>
    </cfRule>
  </conditionalFormatting>
  <conditionalFormatting sqref="AG29">
    <cfRule type="cellIs" dxfId="49" priority="30" stopIfTrue="1" operator="lessThanOrEqual">
      <formula>12</formula>
    </cfRule>
  </conditionalFormatting>
  <conditionalFormatting sqref="AF29">
    <cfRule type="cellIs" dxfId="48" priority="29" operator="equal">
      <formula>$K$13=Sm</formula>
    </cfRule>
  </conditionalFormatting>
  <conditionalFormatting sqref="AF29">
    <cfRule type="cellIs" dxfId="47" priority="28" operator="equal">
      <formula>$K$13=Sm</formula>
    </cfRule>
  </conditionalFormatting>
  <conditionalFormatting sqref="AE29:AI29">
    <cfRule type="cellIs" dxfId="46" priority="26" operator="equal">
      <formula>"Sm"</formula>
    </cfRule>
  </conditionalFormatting>
  <conditionalFormatting sqref="AF29">
    <cfRule type="cellIs" dxfId="45" priority="25" operator="equal">
      <formula>"Sm"</formula>
    </cfRule>
  </conditionalFormatting>
  <conditionalFormatting sqref="AE29:AI29">
    <cfRule type="cellIs" dxfId="44" priority="24" stopIfTrue="1" operator="lessThanOrEqual">
      <formula>12</formula>
    </cfRule>
  </conditionalFormatting>
  <conditionalFormatting sqref="AE29:AI29">
    <cfRule type="cellIs" dxfId="43" priority="23" stopIfTrue="1" operator="lessThanOrEqual">
      <formula>12</formula>
    </cfRule>
  </conditionalFormatting>
  <conditionalFormatting sqref="AF29">
    <cfRule type="cellIs" dxfId="42" priority="22" stopIfTrue="1" operator="lessThanOrEqual">
      <formula>12</formula>
    </cfRule>
  </conditionalFormatting>
  <conditionalFormatting sqref="AE29:AI29">
    <cfRule type="cellIs" dxfId="41" priority="21" stopIfTrue="1" operator="lessThanOrEqual">
      <formula>12</formula>
    </cfRule>
  </conditionalFormatting>
  <conditionalFormatting sqref="AH29">
    <cfRule type="cellIs" dxfId="40" priority="20" stopIfTrue="1" operator="lessThanOrEqual">
      <formula>12</formula>
    </cfRule>
  </conditionalFormatting>
  <conditionalFormatting sqref="AH29">
    <cfRule type="cellIs" dxfId="39" priority="19" stopIfTrue="1" operator="lessThanOrEqual">
      <formula>12</formula>
    </cfRule>
  </conditionalFormatting>
  <conditionalFormatting sqref="AE29:AI29">
    <cfRule type="cellIs" dxfId="38" priority="18" operator="equal">
      <formula>"Sm"</formula>
    </cfRule>
  </conditionalFormatting>
  <conditionalFormatting sqref="AF29">
    <cfRule type="cellIs" dxfId="37" priority="17" operator="equal">
      <formula>"Sm"</formula>
    </cfRule>
  </conditionalFormatting>
  <conditionalFormatting sqref="AG29">
    <cfRule type="cellIs" dxfId="36" priority="16" stopIfTrue="1" operator="lessThanOrEqual">
      <formula>12</formula>
    </cfRule>
  </conditionalFormatting>
  <conditionalFormatting sqref="AH29">
    <cfRule type="cellIs" dxfId="35" priority="15" stopIfTrue="1" operator="lessThanOrEqual">
      <formula>12</formula>
    </cfRule>
  </conditionalFormatting>
  <conditionalFormatting sqref="AG29">
    <cfRule type="cellIs" dxfId="34" priority="14" stopIfTrue="1" operator="lessThanOrEqual">
      <formula>12</formula>
    </cfRule>
  </conditionalFormatting>
  <conditionalFormatting sqref="AG29:AI29">
    <cfRule type="cellIs" dxfId="33" priority="13" stopIfTrue="1" operator="lessThanOrEqual">
      <formula>12</formula>
    </cfRule>
  </conditionalFormatting>
  <conditionalFormatting sqref="AG29">
    <cfRule type="cellIs" dxfId="32" priority="12" stopIfTrue="1" operator="lessThanOrEqual">
      <formula>12</formula>
    </cfRule>
  </conditionalFormatting>
  <conditionalFormatting sqref="AH29">
    <cfRule type="cellIs" dxfId="31" priority="11" stopIfTrue="1" operator="lessThanOrEqual">
      <formula>12</formula>
    </cfRule>
  </conditionalFormatting>
  <conditionalFormatting sqref="AG29">
    <cfRule type="cellIs" dxfId="30" priority="10" stopIfTrue="1" operator="lessThanOrEqual">
      <formula>12</formula>
    </cfRule>
  </conditionalFormatting>
  <conditionalFormatting sqref="AF29">
    <cfRule type="cellIs" dxfId="29" priority="9" operator="equal">
      <formula>$K$13=Sm</formula>
    </cfRule>
  </conditionalFormatting>
  <conditionalFormatting sqref="AF29">
    <cfRule type="cellIs" dxfId="28" priority="8" operator="equal">
      <formula>$K$13=Sm</formula>
    </cfRule>
  </conditionalFormatting>
  <conditionalFormatting sqref="AE29:AI29">
    <cfRule type="cellIs" dxfId="27" priority="6" operator="equal">
      <formula>"Sm"</formula>
    </cfRule>
  </conditionalFormatting>
  <conditionalFormatting sqref="AF29">
    <cfRule type="cellIs" dxfId="26" priority="5" operator="equal">
      <formula>"Sm"</formula>
    </cfRule>
  </conditionalFormatting>
  <conditionalFormatting sqref="AE29:AI29">
    <cfRule type="cellIs" dxfId="25" priority="4" stopIfTrue="1" operator="lessThanOrEqual">
      <formula>12</formula>
    </cfRule>
  </conditionalFormatting>
  <conditionalFormatting sqref="AE29:AI29">
    <cfRule type="cellIs" dxfId="24" priority="3" stopIfTrue="1" operator="lessThanOrEqual">
      <formula>12</formula>
    </cfRule>
  </conditionalFormatting>
  <conditionalFormatting sqref="AF29">
    <cfRule type="cellIs" dxfId="23" priority="2" stopIfTrue="1" operator="lessThanOrEqual">
      <formula>12</formula>
    </cfRule>
  </conditionalFormatting>
  <conditionalFormatting sqref="AE29:AI29">
    <cfRule type="cellIs" dxfId="22" priority="1" stopIfTrue="1" operator="lessThanOrEqual">
      <formula>12</formula>
    </cfRule>
  </conditionalFormatting>
  <dataValidations count="2">
    <dataValidation type="list" allowBlank="1" showInputMessage="1" showErrorMessage="1" sqref="A1:B1">
      <formula1>" 2013, 2014, 2015, 2016, 2017, 2018, 2019, 2020, 2021, 2022, 2023, 2024, 2025, 2026, 2027, 2028, 2029, 2030                 "</formula1>
    </dataValidation>
    <dataValidation type="list" allowBlank="1" showInputMessage="1" showErrorMessage="1" sqref="A2:B2">
      <formula1>"1,2,3,4,5,6,7,8,9,10,11,12"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2" operator="containsText" id="{061F411A-15E4-405D-AC06-F58E35C2E67A}">
            <xm:f>NOT(ISERROR(SEARCH($K$13=Sm,K12)))</xm:f>
            <xm:f>$K$13=Sm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K12:K31</xm:sqref>
        </x14:conditionalFormatting>
        <x14:conditionalFormatting xmlns:xm="http://schemas.microsoft.com/office/excel/2006/main">
          <x14:cfRule type="containsText" priority="104" operator="containsText" id="{460F2098-01E8-49E8-AB98-DB857D4C6CA9}">
            <xm:f>NOT(ISERROR(SEARCH($K$13=Sm,I14)))</xm:f>
            <xm:f>$K$13=Sm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I14:I29</xm:sqref>
        </x14:conditionalFormatting>
        <x14:conditionalFormatting xmlns:xm="http://schemas.microsoft.com/office/excel/2006/main">
          <x14:cfRule type="containsText" priority="95" operator="containsText" id="{A6A73182-1AAA-4FDA-8D12-5B8358AB8EFC}">
            <xm:f>NOT(ISERROR(SEARCH($K$13=Sm,R14)))</xm:f>
            <xm:f>$K$13=Sm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R14:R29</xm:sqref>
        </x14:conditionalFormatting>
        <x14:conditionalFormatting xmlns:xm="http://schemas.microsoft.com/office/excel/2006/main">
          <x14:cfRule type="containsText" priority="86" operator="containsText" id="{39719926-B9A7-470C-81B9-F4BFCC34BCEF}">
            <xm:f>NOT(ISERROR(SEARCH($K$13=Sm,P14)))</xm:f>
            <xm:f>$K$13=Sm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P14:P29</xm:sqref>
        </x14:conditionalFormatting>
        <x14:conditionalFormatting xmlns:xm="http://schemas.microsoft.com/office/excel/2006/main">
          <x14:cfRule type="containsText" priority="77" operator="containsText" id="{CA13AC06-5544-4641-ACBD-477F3A83F6E2}">
            <xm:f>NOT(ISERROR(SEARCH($K$13=Sm,Y14)))</xm:f>
            <xm:f>$K$13=Sm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Y14:Y29</xm:sqref>
        </x14:conditionalFormatting>
        <x14:conditionalFormatting xmlns:xm="http://schemas.microsoft.com/office/excel/2006/main">
          <x14:cfRule type="containsText" priority="68" operator="containsText" id="{26AEE738-321D-4842-9878-1AD7D5C55E1E}">
            <xm:f>NOT(ISERROR(SEARCH($K$13=Sm,W14)))</xm:f>
            <xm:f>$K$13=Sm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W14:W29</xm:sqref>
        </x14:conditionalFormatting>
        <x14:conditionalFormatting xmlns:xm="http://schemas.microsoft.com/office/excel/2006/main">
          <x14:cfRule type="containsText" priority="59" operator="containsText" id="{95C49089-9A3E-4E4D-8AE0-CD13D067C698}">
            <xm:f>NOT(ISERROR(SEARCH($K$13=Sm,AF14)))</xm:f>
            <xm:f>$K$13=Sm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AF14:AF29</xm:sqref>
        </x14:conditionalFormatting>
        <x14:conditionalFormatting xmlns:xm="http://schemas.microsoft.com/office/excel/2006/main">
          <x14:cfRule type="containsText" priority="50" operator="containsText" id="{D2EECF9D-F847-4628-9A4C-315263FAEE2C}">
            <xm:f>NOT(ISERROR(SEARCH($K$13=Sm,AD14)))</xm:f>
            <xm:f>$K$13=Sm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AD14:AD29</xm:sqref>
        </x14:conditionalFormatting>
        <x14:conditionalFormatting xmlns:xm="http://schemas.microsoft.com/office/excel/2006/main">
          <x14:cfRule type="containsText" priority="44" operator="containsText" id="{26612873-7E28-4EF0-94D8-C3A3A15242C3}">
            <xm:f>NOT(ISERROR(SEARCH($K$13=Sm,AK14)))</xm:f>
            <xm:f>$K$13=Sm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AK14:AK29</xm:sqref>
        </x14:conditionalFormatting>
        <x14:conditionalFormatting xmlns:xm="http://schemas.microsoft.com/office/excel/2006/main">
          <x14:cfRule type="containsText" priority="27" operator="containsText" id="{320F10B9-85AD-49D7-8286-42633D906100}">
            <xm:f>NOT(ISERROR(SEARCH($K$13=Sm,AF29)))</xm:f>
            <xm:f>$K$13=Sm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AF29</xm:sqref>
        </x14:conditionalFormatting>
        <x14:conditionalFormatting xmlns:xm="http://schemas.microsoft.com/office/excel/2006/main">
          <x14:cfRule type="containsText" priority="7" operator="containsText" id="{ED8D6B93-A63E-4D3C-BFE8-08BDE9AC310C}">
            <xm:f>NOT(ISERROR(SEARCH($K$13=Sm,AF29)))</xm:f>
            <xm:f>$K$13=Sm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AF29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7"/>
  <sheetViews>
    <sheetView workbookViewId="0">
      <selection activeCell="AK10" sqref="AK10"/>
    </sheetView>
  </sheetViews>
  <sheetFormatPr defaultRowHeight="15" x14ac:dyDescent="0.25"/>
  <cols>
    <col min="1" max="1" width="5.28515625" style="50" customWidth="1"/>
    <col min="2" max="2" width="5.42578125" style="50" customWidth="1"/>
    <col min="3" max="4" width="4.85546875" style="50" customWidth="1"/>
    <col min="5" max="6" width="4.140625" style="50" customWidth="1"/>
    <col min="7" max="37" width="3.7109375" style="50" customWidth="1"/>
    <col min="38" max="73" width="4.7109375" style="50" customWidth="1"/>
    <col min="74" max="16384" width="9.140625" style="50"/>
  </cols>
  <sheetData>
    <row r="1" spans="1:50" x14ac:dyDescent="0.25">
      <c r="A1" s="37">
        <v>2013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46"/>
      <c r="AS1" s="46"/>
      <c r="AT1" s="46"/>
      <c r="AU1" s="46"/>
      <c r="AV1" s="46"/>
      <c r="AW1" s="46"/>
      <c r="AX1" s="46"/>
    </row>
    <row r="2" spans="1:50" x14ac:dyDescent="0.25">
      <c r="A2" s="37">
        <v>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46"/>
      <c r="AS2" s="46"/>
      <c r="AT2" s="46"/>
      <c r="AU2" s="46"/>
      <c r="AV2" s="46"/>
      <c r="AW2" s="46"/>
      <c r="AX2" s="46"/>
    </row>
    <row r="3" spans="1:50" ht="15" customHeight="1" x14ac:dyDescent="0.25">
      <c r="A3" s="112" t="s">
        <v>55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</row>
    <row r="4" spans="1:50" ht="14.25" customHeight="1" x14ac:dyDescent="0.25">
      <c r="A4" s="113" t="str">
        <f>" за"&amp;INDEX(месяц,A2)&amp;"месяц " &amp;A1&amp;" года"</f>
        <v xml:space="preserve"> за май месяц 2013 года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</row>
    <row r="9" spans="1:50" s="51" customFormat="1" ht="12.75" x14ac:dyDescent="0.2">
      <c r="G9" s="52">
        <v>1</v>
      </c>
      <c r="H9" s="52">
        <v>2</v>
      </c>
      <c r="I9" s="52">
        <v>3</v>
      </c>
      <c r="J9" s="52">
        <v>4</v>
      </c>
      <c r="K9" s="52">
        <v>5</v>
      </c>
      <c r="L9" s="52">
        <v>6</v>
      </c>
      <c r="M9" s="52">
        <v>7</v>
      </c>
      <c r="N9" s="52">
        <v>8</v>
      </c>
      <c r="O9" s="52">
        <v>9</v>
      </c>
      <c r="P9" s="52">
        <v>10</v>
      </c>
      <c r="Q9" s="52">
        <v>11</v>
      </c>
      <c r="R9" s="52">
        <v>12</v>
      </c>
      <c r="S9" s="52">
        <v>13</v>
      </c>
      <c r="T9" s="52">
        <v>14</v>
      </c>
      <c r="U9" s="52">
        <v>15</v>
      </c>
      <c r="V9" s="52">
        <v>16</v>
      </c>
      <c r="W9" s="52">
        <v>17</v>
      </c>
      <c r="X9" s="52">
        <v>18</v>
      </c>
      <c r="Y9" s="52">
        <v>19</v>
      </c>
      <c r="Z9" s="52">
        <v>20</v>
      </c>
      <c r="AA9" s="52">
        <v>21</v>
      </c>
      <c r="AB9" s="52">
        <v>22</v>
      </c>
      <c r="AC9" s="52">
        <v>23</v>
      </c>
      <c r="AD9" s="52">
        <v>24</v>
      </c>
      <c r="AE9" s="52">
        <v>25</v>
      </c>
      <c r="AF9" s="52">
        <v>26</v>
      </c>
      <c r="AG9" s="52">
        <v>27</v>
      </c>
      <c r="AH9" s="52">
        <v>28</v>
      </c>
      <c r="AI9" s="52">
        <v>29</v>
      </c>
      <c r="AJ9" s="52">
        <v>30</v>
      </c>
      <c r="AK9" s="52">
        <v>31</v>
      </c>
    </row>
    <row r="10" spans="1:50" s="51" customFormat="1" ht="12.75" x14ac:dyDescent="0.2">
      <c r="G10" s="49" t="str">
        <f t="shared" ref="G10:AK10" si="0">INDEX(дн,WEEKDAY(DATE($A1,$A2,G9)))</f>
        <v>Ср</v>
      </c>
      <c r="H10" s="49" t="str">
        <f t="shared" si="0"/>
        <v>Чт</v>
      </c>
      <c r="I10" s="49" t="str">
        <f t="shared" si="0"/>
        <v>Пт</v>
      </c>
      <c r="J10" s="49" t="str">
        <f t="shared" si="0"/>
        <v>Сб</v>
      </c>
      <c r="K10" s="49" t="str">
        <f t="shared" si="0"/>
        <v>Вс</v>
      </c>
      <c r="L10" s="49" t="str">
        <f t="shared" si="0"/>
        <v>Пн</v>
      </c>
      <c r="M10" s="49" t="str">
        <f t="shared" si="0"/>
        <v>Вт</v>
      </c>
      <c r="N10" s="49" t="str">
        <f t="shared" si="0"/>
        <v>Ср</v>
      </c>
      <c r="O10" s="49" t="str">
        <f t="shared" si="0"/>
        <v>Чт</v>
      </c>
      <c r="P10" s="49" t="str">
        <f t="shared" si="0"/>
        <v>Пт</v>
      </c>
      <c r="Q10" s="49" t="str">
        <f t="shared" si="0"/>
        <v>Сб</v>
      </c>
      <c r="R10" s="49" t="str">
        <f t="shared" si="0"/>
        <v>Вс</v>
      </c>
      <c r="S10" s="49" t="str">
        <f t="shared" si="0"/>
        <v>Пн</v>
      </c>
      <c r="T10" s="49" t="str">
        <f t="shared" si="0"/>
        <v>Вт</v>
      </c>
      <c r="U10" s="49" t="str">
        <f t="shared" si="0"/>
        <v>Ср</v>
      </c>
      <c r="V10" s="49" t="str">
        <f t="shared" si="0"/>
        <v>Чт</v>
      </c>
      <c r="W10" s="49" t="str">
        <f t="shared" si="0"/>
        <v>Пт</v>
      </c>
      <c r="X10" s="49" t="str">
        <f t="shared" si="0"/>
        <v>Сб</v>
      </c>
      <c r="Y10" s="49" t="str">
        <f t="shared" si="0"/>
        <v>Вс</v>
      </c>
      <c r="Z10" s="49" t="str">
        <f t="shared" si="0"/>
        <v>Пн</v>
      </c>
      <c r="AA10" s="49" t="str">
        <f t="shared" si="0"/>
        <v>Вт</v>
      </c>
      <c r="AB10" s="49" t="str">
        <f t="shared" si="0"/>
        <v>Ср</v>
      </c>
      <c r="AC10" s="49" t="str">
        <f t="shared" si="0"/>
        <v>Чт</v>
      </c>
      <c r="AD10" s="49" t="str">
        <f t="shared" si="0"/>
        <v>Пт</v>
      </c>
      <c r="AE10" s="49" t="str">
        <f t="shared" si="0"/>
        <v>Сб</v>
      </c>
      <c r="AF10" s="49" t="str">
        <f t="shared" si="0"/>
        <v>Вс</v>
      </c>
      <c r="AG10" s="49" t="str">
        <f t="shared" si="0"/>
        <v>Пн</v>
      </c>
      <c r="AH10" s="49" t="str">
        <f t="shared" si="0"/>
        <v>Вт</v>
      </c>
      <c r="AI10" s="49" t="str">
        <f t="shared" si="0"/>
        <v>Ср</v>
      </c>
      <c r="AJ10" s="49" t="str">
        <f t="shared" si="0"/>
        <v>Чт</v>
      </c>
      <c r="AK10" s="49" t="str">
        <f t="shared" si="0"/>
        <v>Пт</v>
      </c>
    </row>
    <row r="13" spans="1:50" x14ac:dyDescent="0.25">
      <c r="F13" s="53"/>
      <c r="G13" s="53"/>
    </row>
    <row r="14" spans="1:50" x14ac:dyDescent="0.25">
      <c r="F14" s="53"/>
      <c r="G14" s="53"/>
    </row>
    <row r="15" spans="1:50" x14ac:dyDescent="0.25">
      <c r="C15" s="39"/>
    </row>
    <row r="16" spans="1:50" x14ac:dyDescent="0.25">
      <c r="C16" s="40"/>
    </row>
    <row r="17" spans="3:3" x14ac:dyDescent="0.25">
      <c r="C17" s="41"/>
    </row>
  </sheetData>
  <mergeCells count="2">
    <mergeCell ref="A3:AX3"/>
    <mergeCell ref="A4:AX4"/>
  </mergeCells>
  <conditionalFormatting sqref="C17">
    <cfRule type="cellIs" dxfId="10" priority="34" operator="equal">
      <formula>"Šeštadienis"</formula>
    </cfRule>
    <cfRule type="cellIs" dxfId="9" priority="35" operator="equal">
      <formula>"Šeštadienis"</formula>
    </cfRule>
  </conditionalFormatting>
  <conditionalFormatting sqref="C17">
    <cfRule type="containsText" dxfId="8" priority="32" operator="containsText" text="Šeš">
      <formula>NOT(ISERROR(SEARCH("Šeš",C17)))</formula>
    </cfRule>
    <cfRule type="cellIs" dxfId="7" priority="33" operator="equal">
      <formula>"Šeštadienis"</formula>
    </cfRule>
  </conditionalFormatting>
  <conditionalFormatting sqref="G11:AK12">
    <cfRule type="cellIs" dxfId="6" priority="7" operator="equal">
      <formula>"Št;Sm"</formula>
    </cfRule>
  </conditionalFormatting>
  <conditionalFormatting sqref="G15:AK18 M14:AK14 G9:AK13">
    <cfRule type="cellIs" dxfId="5" priority="6" operator="equal">
      <formula>"Št;Sm"</formula>
    </cfRule>
  </conditionalFormatting>
  <conditionalFormatting sqref="G10:AK10">
    <cfRule type="containsText" dxfId="4" priority="1" operator="containsText" text="Вс">
      <formula>NOT(ISERROR(SEARCH("Вс",G10)))</formula>
    </cfRule>
    <cfRule type="containsText" dxfId="3" priority="2" operator="containsText" text="Сб">
      <formula>NOT(ISERROR(SEARCH("Сб",G10)))</formula>
    </cfRule>
    <cfRule type="cellIs" dxfId="2" priority="5" operator="equal">
      <formula>"Št"</formula>
    </cfRule>
  </conditionalFormatting>
  <conditionalFormatting sqref="G10:AK10">
    <cfRule type="cellIs" dxfId="1" priority="4" operator="equal">
      <formula>"Sm"</formula>
    </cfRule>
  </conditionalFormatting>
  <conditionalFormatting sqref="G10:AK10">
    <cfRule type="cellIs" dxfId="0" priority="3" operator="equal">
      <formula>"Šš"</formula>
    </cfRule>
  </conditionalFormatting>
  <dataValidations count="2">
    <dataValidation type="list" allowBlank="1" showInputMessage="1" showErrorMessage="1" sqref="A1">
      <formula1>" 2013, 2014, 2015, 2016, 2017, 2018, 2019, 2020, 2021, 2022, 2023, 2024, 2025, 2026, 2027, 2028, 2029, 2030                 "</formula1>
    </dataValidation>
    <dataValidation type="list" allowBlank="1" showInputMessage="1" showErrorMessage="1" sqref="A2">
      <formula1>"1,2,3,4,5,6,7,8,9,10,11,12"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2013-01-25T16:09:22Z</dcterms:created>
  <dcterms:modified xsi:type="dcterms:W3CDTF">2013-03-14T20:00:20Z</dcterms:modified>
</cp:coreProperties>
</file>