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840" windowHeight="988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'Лист2'!$C$5:$M$51</definedName>
    <definedName name="Location">'Лист1'!$I$1:$I$42</definedName>
  </definedNames>
  <calcPr fullCalcOnLoad="1"/>
</workbook>
</file>

<file path=xl/sharedStrings.xml><?xml version="1.0" encoding="utf-8"?>
<sst xmlns="http://schemas.openxmlformats.org/spreadsheetml/2006/main" count="258" uniqueCount="64">
  <si>
    <t>Depot</t>
  </si>
  <si>
    <t>Longitude (Decimal Degrees)</t>
  </si>
  <si>
    <t>Latitude (Decimal Degrees)</t>
  </si>
  <si>
    <t>Location</t>
  </si>
  <si>
    <t>Country</t>
  </si>
  <si>
    <t>Monthly sales pallet</t>
  </si>
  <si>
    <t xml:space="preserve">Distance (Km by Great Circle) from Depot. </t>
  </si>
  <si>
    <t>No of Trunker</t>
  </si>
  <si>
    <t>Local Delivery Cost</t>
  </si>
  <si>
    <t>Aarhus</t>
  </si>
  <si>
    <t>Denmark</t>
  </si>
  <si>
    <t>Goteborg</t>
  </si>
  <si>
    <t>Sweden</t>
  </si>
  <si>
    <t>Malmo</t>
  </si>
  <si>
    <t>Oslo</t>
  </si>
  <si>
    <t>Norway</t>
  </si>
  <si>
    <t>Stockholm</t>
  </si>
  <si>
    <t>Hamburg</t>
  </si>
  <si>
    <t>Amsterdam</t>
  </si>
  <si>
    <t>Netherlands</t>
  </si>
  <si>
    <t>Berlin</t>
  </si>
  <si>
    <t>Germany</t>
  </si>
  <si>
    <t>Bremen</t>
  </si>
  <si>
    <t>Cologne</t>
  </si>
  <si>
    <t>Poznan</t>
  </si>
  <si>
    <t>Poland</t>
  </si>
  <si>
    <t>Prague</t>
  </si>
  <si>
    <t>Czech</t>
  </si>
  <si>
    <t>Paris</t>
  </si>
  <si>
    <t>Barcelona</t>
  </si>
  <si>
    <t>Spain</t>
  </si>
  <si>
    <t>Bordeaux</t>
  </si>
  <si>
    <t>France</t>
  </si>
  <si>
    <t>Geneva</t>
  </si>
  <si>
    <t>Switzerland</t>
  </si>
  <si>
    <t>Lyons</t>
  </si>
  <si>
    <t>Madrid</t>
  </si>
  <si>
    <t>Monaco</t>
  </si>
  <si>
    <t>Nantes</t>
  </si>
  <si>
    <t>Stuttgart</t>
  </si>
  <si>
    <t>Luxembourg</t>
  </si>
  <si>
    <t>Milan</t>
  </si>
  <si>
    <t>Italy</t>
  </si>
  <si>
    <t>Venice</t>
  </si>
  <si>
    <t>Vienna</t>
  </si>
  <si>
    <t>Austria</t>
  </si>
  <si>
    <t>Zurich</t>
  </si>
  <si>
    <t>Lisbon</t>
  </si>
  <si>
    <t>Portugal</t>
  </si>
  <si>
    <t>Malaga</t>
  </si>
  <si>
    <t>Toulouse</t>
  </si>
  <si>
    <t>Turin</t>
  </si>
  <si>
    <t>Valencia</t>
  </si>
  <si>
    <t>Genoa</t>
  </si>
  <si>
    <t>Naples</t>
  </si>
  <si>
    <t>Rome</t>
  </si>
  <si>
    <t>Brussels</t>
  </si>
  <si>
    <t>Belgium</t>
  </si>
  <si>
    <t>Copenhagen</t>
  </si>
  <si>
    <t>Munich</t>
  </si>
  <si>
    <t>Место выгрузки</t>
  </si>
  <si>
    <t>Склады</t>
  </si>
  <si>
    <t>Расстояние до склада</t>
  </si>
  <si>
    <t>Ближайшая фабрика</t>
  </si>
</sst>
</file>

<file path=xl/styles.xml><?xml version="1.0" encoding="utf-8"?>
<styleSheet xmlns="http://schemas.openxmlformats.org/spreadsheetml/2006/main">
  <numFmts count="1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4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6"/>
      <color indexed="17"/>
      <name val="Cambria"/>
      <family val="2"/>
    </font>
    <font>
      <sz val="16"/>
      <color indexed="14"/>
      <name val="Cambria"/>
      <family val="2"/>
    </font>
    <font>
      <sz val="16"/>
      <color indexed="60"/>
      <name val="Cambria"/>
      <family val="2"/>
    </font>
    <font>
      <sz val="16"/>
      <color indexed="62"/>
      <name val="Cambria"/>
      <family val="2"/>
    </font>
    <font>
      <b/>
      <sz val="16"/>
      <color indexed="63"/>
      <name val="Cambria"/>
      <family val="2"/>
    </font>
    <font>
      <b/>
      <sz val="16"/>
      <color indexed="52"/>
      <name val="Cambria"/>
      <family val="2"/>
    </font>
    <font>
      <sz val="16"/>
      <color indexed="52"/>
      <name val="Cambria"/>
      <family val="2"/>
    </font>
    <font>
      <b/>
      <sz val="16"/>
      <color indexed="9"/>
      <name val="Cambria"/>
      <family val="2"/>
    </font>
    <font>
      <sz val="16"/>
      <color indexed="10"/>
      <name val="Cambria"/>
      <family val="2"/>
    </font>
    <font>
      <i/>
      <sz val="16"/>
      <color indexed="23"/>
      <name val="Cambria"/>
      <family val="2"/>
    </font>
    <font>
      <b/>
      <sz val="16"/>
      <color indexed="8"/>
      <name val="Cambria"/>
      <family val="2"/>
    </font>
    <font>
      <sz val="16"/>
      <color indexed="9"/>
      <name val="Cambria"/>
      <family val="2"/>
    </font>
    <font>
      <sz val="16"/>
      <color indexed="8"/>
      <name val="Cambri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color theme="1"/>
      <name val="Cambria"/>
      <family val="2"/>
    </font>
    <font>
      <sz val="16"/>
      <color theme="0"/>
      <name val="Cambria"/>
      <family val="2"/>
    </font>
    <font>
      <sz val="16"/>
      <color rgb="FF3F3F76"/>
      <name val="Cambria"/>
      <family val="2"/>
    </font>
    <font>
      <b/>
      <sz val="16"/>
      <color rgb="FF3F3F3F"/>
      <name val="Cambria"/>
      <family val="2"/>
    </font>
    <font>
      <b/>
      <sz val="16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6"/>
      <color theme="1"/>
      <name val="Cambria"/>
      <family val="2"/>
    </font>
    <font>
      <b/>
      <sz val="16"/>
      <color theme="0"/>
      <name val="Cambria"/>
      <family val="2"/>
    </font>
    <font>
      <b/>
      <sz val="18"/>
      <color theme="3"/>
      <name val="Cambria"/>
      <family val="2"/>
    </font>
    <font>
      <sz val="16"/>
      <color rgb="FF9C6500"/>
      <name val="Cambria"/>
      <family val="2"/>
    </font>
    <font>
      <sz val="16"/>
      <color rgb="FF9C0006"/>
      <name val="Cambria"/>
      <family val="2"/>
    </font>
    <font>
      <i/>
      <sz val="16"/>
      <color rgb="FF7F7F7F"/>
      <name val="Cambria"/>
      <family val="2"/>
    </font>
    <font>
      <sz val="16"/>
      <color rgb="FFFA7D00"/>
      <name val="Cambria"/>
      <family val="2"/>
    </font>
    <font>
      <sz val="16"/>
      <color rgb="FFFF0000"/>
      <name val="Cambria"/>
      <family val="2"/>
    </font>
    <font>
      <sz val="16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4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2" fontId="4" fillId="0" borderId="22" xfId="0" applyNumberFormat="1" applyFont="1" applyBorder="1" applyAlignment="1">
      <alignment horizontal="center" vertical="center"/>
    </xf>
    <xf numFmtId="0" fontId="0" fillId="33" borderId="22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E1" sqref="E1:E8"/>
    </sheetView>
  </sheetViews>
  <sheetFormatPr defaultColWidth="8.75390625" defaultRowHeight="12.75"/>
  <cols>
    <col min="1" max="1" width="10.875" style="0" bestFit="1" customWidth="1"/>
    <col min="2" max="4" width="8.75390625" style="0" customWidth="1"/>
    <col min="5" max="5" width="10.125" style="0" customWidth="1"/>
    <col min="6" max="8" width="8.75390625" style="0" customWidth="1"/>
    <col min="9" max="9" width="11.375" style="0" customWidth="1"/>
    <col min="10" max="10" width="11.75390625" style="0" customWidth="1"/>
  </cols>
  <sheetData>
    <row r="1" spans="1:12" ht="13.5">
      <c r="A1" s="9" t="s">
        <v>9</v>
      </c>
      <c r="B1" s="10">
        <v>10.2</v>
      </c>
      <c r="C1" s="13">
        <v>56.1</v>
      </c>
      <c r="D1" s="51"/>
      <c r="E1" s="9" t="s">
        <v>9</v>
      </c>
      <c r="F1" s="10">
        <v>10.2</v>
      </c>
      <c r="G1" s="13">
        <v>56.1</v>
      </c>
      <c r="I1" s="47" t="s">
        <v>9</v>
      </c>
      <c r="J1" s="13" t="s">
        <v>10</v>
      </c>
      <c r="K1" s="10">
        <v>10.2</v>
      </c>
      <c r="L1" s="13">
        <v>56.1</v>
      </c>
    </row>
    <row r="2" spans="1:12" ht="15" thickBot="1">
      <c r="A2" s="59" t="s">
        <v>31</v>
      </c>
      <c r="B2" s="60">
        <v>-0.5</v>
      </c>
      <c r="C2" s="61">
        <v>44.9</v>
      </c>
      <c r="D2" s="52"/>
      <c r="E2" s="18" t="s">
        <v>17</v>
      </c>
      <c r="F2" s="29">
        <v>10</v>
      </c>
      <c r="G2" s="45">
        <v>53.6</v>
      </c>
      <c r="I2" s="48" t="s">
        <v>18</v>
      </c>
      <c r="J2" s="22" t="s">
        <v>19</v>
      </c>
      <c r="K2" s="19">
        <v>4.9</v>
      </c>
      <c r="L2" s="22">
        <v>52.4</v>
      </c>
    </row>
    <row r="3" spans="1:12" ht="13.5">
      <c r="A3" s="53"/>
      <c r="B3" s="54"/>
      <c r="C3" s="55"/>
      <c r="D3" s="52"/>
      <c r="E3" s="18" t="s">
        <v>28</v>
      </c>
      <c r="F3" s="29">
        <v>2.4</v>
      </c>
      <c r="G3" s="45">
        <v>48.8</v>
      </c>
      <c r="I3" s="48" t="s">
        <v>20</v>
      </c>
      <c r="J3" s="22" t="s">
        <v>21</v>
      </c>
      <c r="K3" s="19">
        <v>13.4</v>
      </c>
      <c r="L3" s="22">
        <v>52.5</v>
      </c>
    </row>
    <row r="4" spans="1:12" ht="13.5">
      <c r="A4" s="53"/>
      <c r="B4" s="54"/>
      <c r="C4" s="55"/>
      <c r="D4" s="52"/>
      <c r="E4" s="18" t="s">
        <v>39</v>
      </c>
      <c r="F4" s="29">
        <v>9.2</v>
      </c>
      <c r="G4" s="45">
        <v>48.8</v>
      </c>
      <c r="I4" s="48" t="s">
        <v>22</v>
      </c>
      <c r="J4" s="22" t="s">
        <v>21</v>
      </c>
      <c r="K4" s="19">
        <v>8.9</v>
      </c>
      <c r="L4" s="22">
        <v>53.1</v>
      </c>
    </row>
    <row r="5" spans="1:12" ht="13.5">
      <c r="A5" s="56"/>
      <c r="B5" s="57"/>
      <c r="C5" s="57"/>
      <c r="D5" s="51"/>
      <c r="E5" s="31" t="s">
        <v>31</v>
      </c>
      <c r="F5" s="19">
        <v>-0.5</v>
      </c>
      <c r="G5" s="22">
        <v>44.9</v>
      </c>
      <c r="I5" s="48" t="s">
        <v>23</v>
      </c>
      <c r="J5" s="22" t="s">
        <v>21</v>
      </c>
      <c r="K5" s="19">
        <v>7</v>
      </c>
      <c r="L5" s="22">
        <v>50.9</v>
      </c>
    </row>
    <row r="6" spans="1:12" ht="13.5">
      <c r="A6" s="56"/>
      <c r="B6" s="54"/>
      <c r="C6" s="57"/>
      <c r="D6" s="51"/>
      <c r="E6" s="31" t="s">
        <v>53</v>
      </c>
      <c r="F6" s="29">
        <v>8.9</v>
      </c>
      <c r="G6" s="22">
        <v>44.4</v>
      </c>
      <c r="I6" s="48" t="s">
        <v>24</v>
      </c>
      <c r="J6" s="22" t="s">
        <v>25</v>
      </c>
      <c r="K6" s="27">
        <v>16.9</v>
      </c>
      <c r="L6" s="45">
        <v>52.4</v>
      </c>
    </row>
    <row r="7" spans="1:12" ht="13.5">
      <c r="A7" s="56"/>
      <c r="B7" s="54"/>
      <c r="C7" s="55"/>
      <c r="D7" s="52"/>
      <c r="E7" s="31" t="s">
        <v>40</v>
      </c>
      <c r="F7" s="29">
        <v>6.1</v>
      </c>
      <c r="G7" s="45">
        <v>49.6</v>
      </c>
      <c r="I7" s="48" t="s">
        <v>26</v>
      </c>
      <c r="J7" s="22" t="s">
        <v>27</v>
      </c>
      <c r="K7" s="27">
        <v>14.4</v>
      </c>
      <c r="L7" s="45">
        <v>50.1</v>
      </c>
    </row>
    <row r="8" spans="1:12" ht="15" thickBot="1">
      <c r="A8" s="56"/>
      <c r="B8" s="54"/>
      <c r="C8" s="55"/>
      <c r="D8" s="52"/>
      <c r="E8" s="36" t="s">
        <v>59</v>
      </c>
      <c r="F8" s="37">
        <v>11.6</v>
      </c>
      <c r="G8" s="46">
        <v>48.1</v>
      </c>
      <c r="I8" s="48" t="s">
        <v>29</v>
      </c>
      <c r="J8" s="22" t="s">
        <v>30</v>
      </c>
      <c r="K8" s="19">
        <v>2.2</v>
      </c>
      <c r="L8" s="22">
        <v>41.4</v>
      </c>
    </row>
    <row r="9" spans="1:12" ht="13.5">
      <c r="A9" s="58"/>
      <c r="B9" s="58"/>
      <c r="C9" s="58"/>
      <c r="I9" s="48" t="s">
        <v>31</v>
      </c>
      <c r="J9" s="22" t="s">
        <v>32</v>
      </c>
      <c r="K9" s="19">
        <v>-0.5</v>
      </c>
      <c r="L9" s="22">
        <v>44.9</v>
      </c>
    </row>
    <row r="10" spans="9:12" ht="13.5">
      <c r="I10" s="48" t="s">
        <v>33</v>
      </c>
      <c r="J10" s="22" t="s">
        <v>34</v>
      </c>
      <c r="K10" s="19">
        <v>6.1</v>
      </c>
      <c r="L10" s="22">
        <v>46.2</v>
      </c>
    </row>
    <row r="11" spans="9:12" ht="13.5">
      <c r="I11" s="48" t="s">
        <v>35</v>
      </c>
      <c r="J11" s="22" t="s">
        <v>32</v>
      </c>
      <c r="K11" s="27">
        <v>4.9</v>
      </c>
      <c r="L11" s="45">
        <v>45.7</v>
      </c>
    </row>
    <row r="12" spans="9:12" ht="13.5">
      <c r="I12" s="48" t="s">
        <v>36</v>
      </c>
      <c r="J12" s="22" t="s">
        <v>30</v>
      </c>
      <c r="K12" s="27">
        <v>-3.7</v>
      </c>
      <c r="L12" s="45">
        <v>40.4</v>
      </c>
    </row>
    <row r="13" spans="9:12" ht="13.5">
      <c r="I13" s="48" t="s">
        <v>37</v>
      </c>
      <c r="J13" s="22" t="s">
        <v>32</v>
      </c>
      <c r="K13" s="27">
        <v>7.4</v>
      </c>
      <c r="L13" s="45">
        <v>43.7</v>
      </c>
    </row>
    <row r="14" spans="9:12" ht="13.5">
      <c r="I14" s="48" t="s">
        <v>38</v>
      </c>
      <c r="J14" s="22" t="s">
        <v>32</v>
      </c>
      <c r="K14" s="27">
        <v>-1.5</v>
      </c>
      <c r="L14" s="45">
        <v>47.2</v>
      </c>
    </row>
    <row r="15" spans="9:12" ht="13.5">
      <c r="I15" s="48" t="s">
        <v>40</v>
      </c>
      <c r="J15" s="30" t="s">
        <v>40</v>
      </c>
      <c r="K15" s="19">
        <v>6.1</v>
      </c>
      <c r="L15" s="22">
        <v>49.6</v>
      </c>
    </row>
    <row r="16" spans="9:12" ht="13.5">
      <c r="I16" s="48" t="s">
        <v>41</v>
      </c>
      <c r="J16" s="22" t="s">
        <v>42</v>
      </c>
      <c r="K16" s="27">
        <v>9.2</v>
      </c>
      <c r="L16" s="45">
        <v>45.5</v>
      </c>
    </row>
    <row r="17" spans="9:12" ht="13.5">
      <c r="I17" s="48" t="s">
        <v>43</v>
      </c>
      <c r="J17" s="22" t="s">
        <v>42</v>
      </c>
      <c r="K17" s="27">
        <v>12.3</v>
      </c>
      <c r="L17" s="45">
        <v>45.4</v>
      </c>
    </row>
    <row r="18" spans="9:12" ht="13.5">
      <c r="I18" s="48" t="s">
        <v>44</v>
      </c>
      <c r="J18" s="22" t="s">
        <v>45</v>
      </c>
      <c r="K18" s="27">
        <v>16.4</v>
      </c>
      <c r="L18" s="45">
        <v>48.2</v>
      </c>
    </row>
    <row r="19" spans="9:12" ht="13.5">
      <c r="I19" s="48" t="s">
        <v>46</v>
      </c>
      <c r="J19" s="22" t="s">
        <v>34</v>
      </c>
      <c r="K19" s="27">
        <v>8.5</v>
      </c>
      <c r="L19" s="45">
        <v>47.4</v>
      </c>
    </row>
    <row r="20" spans="9:12" ht="13.5">
      <c r="I20" s="49" t="s">
        <v>47</v>
      </c>
      <c r="J20" s="33" t="s">
        <v>48</v>
      </c>
      <c r="K20" s="29">
        <v>-9.1</v>
      </c>
      <c r="L20" s="22">
        <v>38.7</v>
      </c>
    </row>
    <row r="21" spans="9:12" ht="13.5">
      <c r="I21" s="49" t="s">
        <v>36</v>
      </c>
      <c r="J21" s="22" t="s">
        <v>30</v>
      </c>
      <c r="K21" s="29">
        <v>-3.7</v>
      </c>
      <c r="L21" s="22">
        <v>40.4</v>
      </c>
    </row>
    <row r="22" spans="9:12" ht="13.5">
      <c r="I22" s="49" t="s">
        <v>49</v>
      </c>
      <c r="J22" s="22" t="s">
        <v>30</v>
      </c>
      <c r="K22" s="29">
        <v>-4.4</v>
      </c>
      <c r="L22" s="45">
        <v>36.7</v>
      </c>
    </row>
    <row r="23" spans="9:12" ht="13.5">
      <c r="I23" s="49" t="s">
        <v>37</v>
      </c>
      <c r="J23" s="33" t="s">
        <v>32</v>
      </c>
      <c r="K23" s="29">
        <v>7.4</v>
      </c>
      <c r="L23" s="45">
        <v>43.7</v>
      </c>
    </row>
    <row r="24" spans="9:12" ht="13.5">
      <c r="I24" s="49" t="s">
        <v>28</v>
      </c>
      <c r="J24" s="33" t="s">
        <v>32</v>
      </c>
      <c r="K24" s="29">
        <v>2.4</v>
      </c>
      <c r="L24" s="45">
        <v>48.8</v>
      </c>
    </row>
    <row r="25" spans="9:12" ht="13.5">
      <c r="I25" s="49" t="s">
        <v>50</v>
      </c>
      <c r="J25" s="33" t="s">
        <v>32</v>
      </c>
      <c r="K25" s="29">
        <v>1.4</v>
      </c>
      <c r="L25" s="22">
        <v>43.6</v>
      </c>
    </row>
    <row r="26" spans="9:12" ht="13.5">
      <c r="I26" s="49" t="s">
        <v>51</v>
      </c>
      <c r="J26" s="33" t="s">
        <v>42</v>
      </c>
      <c r="K26" s="29">
        <v>7.7</v>
      </c>
      <c r="L26" s="22">
        <v>45.1</v>
      </c>
    </row>
    <row r="27" spans="9:12" ht="13.5">
      <c r="I27" s="49" t="s">
        <v>52</v>
      </c>
      <c r="J27" s="33" t="s">
        <v>30</v>
      </c>
      <c r="K27" s="29">
        <v>-0.4</v>
      </c>
      <c r="L27" s="22">
        <v>39.5</v>
      </c>
    </row>
    <row r="28" spans="9:12" ht="13.5">
      <c r="I28" s="49" t="s">
        <v>53</v>
      </c>
      <c r="J28" s="33" t="s">
        <v>42</v>
      </c>
      <c r="K28" s="29">
        <v>8.9</v>
      </c>
      <c r="L28" s="22">
        <v>44.4</v>
      </c>
    </row>
    <row r="29" spans="9:12" ht="13.5">
      <c r="I29" s="49" t="s">
        <v>41</v>
      </c>
      <c r="J29" s="33" t="s">
        <v>42</v>
      </c>
      <c r="K29" s="29">
        <v>9.2</v>
      </c>
      <c r="L29" s="45">
        <v>45.5</v>
      </c>
    </row>
    <row r="30" spans="9:12" ht="13.5">
      <c r="I30" s="49" t="s">
        <v>54</v>
      </c>
      <c r="J30" s="33" t="s">
        <v>42</v>
      </c>
      <c r="K30" s="29">
        <v>14.2</v>
      </c>
      <c r="L30" s="45">
        <v>40.6</v>
      </c>
    </row>
    <row r="31" spans="9:12" ht="13.5">
      <c r="I31" s="49" t="s">
        <v>55</v>
      </c>
      <c r="J31" s="33" t="s">
        <v>42</v>
      </c>
      <c r="K31" s="29">
        <v>12.5</v>
      </c>
      <c r="L31" s="22">
        <v>41.9</v>
      </c>
    </row>
    <row r="32" spans="9:12" ht="13.5">
      <c r="I32" s="49" t="s">
        <v>18</v>
      </c>
      <c r="J32" s="33" t="s">
        <v>19</v>
      </c>
      <c r="K32" s="29">
        <v>4.9</v>
      </c>
      <c r="L32" s="22">
        <v>52.4</v>
      </c>
    </row>
    <row r="33" spans="9:12" ht="13.5">
      <c r="I33" s="49" t="s">
        <v>56</v>
      </c>
      <c r="J33" s="33" t="s">
        <v>57</v>
      </c>
      <c r="K33" s="29">
        <v>4.4</v>
      </c>
      <c r="L33" s="22">
        <v>50.8</v>
      </c>
    </row>
    <row r="34" spans="9:12" ht="13.5">
      <c r="I34" s="49" t="s">
        <v>23</v>
      </c>
      <c r="J34" s="33" t="s">
        <v>21</v>
      </c>
      <c r="K34" s="29">
        <v>7</v>
      </c>
      <c r="L34" s="45">
        <v>50.9</v>
      </c>
    </row>
    <row r="35" spans="9:12" ht="13.5">
      <c r="I35" s="49" t="s">
        <v>58</v>
      </c>
      <c r="J35" s="33" t="s">
        <v>10</v>
      </c>
      <c r="K35" s="29">
        <v>12.6</v>
      </c>
      <c r="L35" s="45">
        <v>55.7</v>
      </c>
    </row>
    <row r="36" spans="9:12" ht="13.5">
      <c r="I36" s="49" t="s">
        <v>17</v>
      </c>
      <c r="J36" s="33" t="s">
        <v>21</v>
      </c>
      <c r="K36" s="29">
        <v>10</v>
      </c>
      <c r="L36" s="45">
        <v>53.6</v>
      </c>
    </row>
    <row r="37" spans="9:12" ht="13.5">
      <c r="I37" s="49" t="s">
        <v>40</v>
      </c>
      <c r="J37" s="33" t="s">
        <v>40</v>
      </c>
      <c r="K37" s="29">
        <v>6.1</v>
      </c>
      <c r="L37" s="45">
        <v>49.6</v>
      </c>
    </row>
    <row r="38" spans="9:12" ht="13.5">
      <c r="I38" s="49" t="s">
        <v>24</v>
      </c>
      <c r="J38" s="33" t="s">
        <v>25</v>
      </c>
      <c r="K38" s="29">
        <v>16.9</v>
      </c>
      <c r="L38" s="22">
        <v>52.4</v>
      </c>
    </row>
    <row r="39" spans="9:12" ht="13.5">
      <c r="I39" s="49" t="s">
        <v>33</v>
      </c>
      <c r="J39" s="33" t="s">
        <v>34</v>
      </c>
      <c r="K39" s="29">
        <v>6.1</v>
      </c>
      <c r="L39" s="45">
        <v>46.2</v>
      </c>
    </row>
    <row r="40" spans="9:12" ht="13.5">
      <c r="I40" s="49" t="s">
        <v>59</v>
      </c>
      <c r="J40" s="33" t="s">
        <v>21</v>
      </c>
      <c r="K40" s="29">
        <v>11.6</v>
      </c>
      <c r="L40" s="45">
        <v>48.1</v>
      </c>
    </row>
    <row r="41" spans="9:12" ht="13.5">
      <c r="I41" s="49" t="s">
        <v>39</v>
      </c>
      <c r="J41" s="33" t="s">
        <v>21</v>
      </c>
      <c r="K41" s="29">
        <v>9.2</v>
      </c>
      <c r="L41" s="45">
        <v>48.8</v>
      </c>
    </row>
    <row r="42" spans="9:12" ht="15" thickBot="1">
      <c r="I42" s="50" t="s">
        <v>44</v>
      </c>
      <c r="J42" s="40" t="s">
        <v>45</v>
      </c>
      <c r="K42" s="37">
        <v>16.4</v>
      </c>
      <c r="L42" s="46">
        <v>48.2</v>
      </c>
    </row>
    <row r="49" ht="13.5" thickBot="1"/>
    <row r="50" spans="2:4" ht="13.5">
      <c r="B50" s="9" t="s">
        <v>9</v>
      </c>
      <c r="C50" s="10">
        <v>10.2</v>
      </c>
      <c r="D50" s="13">
        <v>56.1</v>
      </c>
    </row>
    <row r="51" spans="2:4" ht="13.5">
      <c r="B51" s="31" t="s">
        <v>31</v>
      </c>
      <c r="C51" s="19">
        <v>-0.5</v>
      </c>
      <c r="D51" s="22">
        <v>44.9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S51"/>
  <sheetViews>
    <sheetView tabSelected="1" workbookViewId="0" topLeftCell="B1">
      <selection activeCell="P6" sqref="P6"/>
    </sheetView>
  </sheetViews>
  <sheetFormatPr defaultColWidth="8.75390625" defaultRowHeight="12.75"/>
  <cols>
    <col min="1" max="2" width="8.75390625" style="0" customWidth="1"/>
    <col min="3" max="3" width="12.00390625" style="0" customWidth="1"/>
    <col min="4" max="5" width="8.75390625" style="0" customWidth="1"/>
    <col min="6" max="6" width="11.75390625" style="0" customWidth="1"/>
    <col min="7" max="7" width="10.625" style="0" bestFit="1" customWidth="1"/>
    <col min="8" max="15" width="8.75390625" style="0" customWidth="1"/>
    <col min="16" max="16" width="11.125" style="0" customWidth="1"/>
    <col min="17" max="17" width="8.75390625" style="0" customWidth="1"/>
    <col min="18" max="18" width="10.25390625" style="0" customWidth="1"/>
    <col min="19" max="19" width="11.375" style="0" customWidth="1"/>
  </cols>
  <sheetData>
    <row r="4" ht="13.5" thickBot="1"/>
    <row r="5" spans="3:19" ht="57" thickBot="1">
      <c r="C5" s="1" t="s">
        <v>0</v>
      </c>
      <c r="D5" s="2" t="s">
        <v>1</v>
      </c>
      <c r="E5" s="3" t="s">
        <v>2</v>
      </c>
      <c r="F5" s="4" t="s">
        <v>3</v>
      </c>
      <c r="G5" s="2" t="s">
        <v>4</v>
      </c>
      <c r="H5" s="2" t="s">
        <v>1</v>
      </c>
      <c r="I5" s="2" t="s">
        <v>2</v>
      </c>
      <c r="J5" s="5" t="s">
        <v>5</v>
      </c>
      <c r="K5" s="6" t="s">
        <v>6</v>
      </c>
      <c r="L5" s="7" t="s">
        <v>7</v>
      </c>
      <c r="M5" s="8" t="s">
        <v>8</v>
      </c>
      <c r="P5" s="62" t="s">
        <v>60</v>
      </c>
      <c r="Q5" s="63" t="s">
        <v>61</v>
      </c>
      <c r="R5" s="62" t="s">
        <v>62</v>
      </c>
      <c r="S5" s="62" t="s">
        <v>63</v>
      </c>
    </row>
    <row r="6" spans="3:19" ht="13.5">
      <c r="C6" s="9" t="s">
        <v>9</v>
      </c>
      <c r="D6" s="10">
        <v>10.2</v>
      </c>
      <c r="E6" s="11">
        <v>56.1</v>
      </c>
      <c r="F6" s="12" t="s">
        <v>9</v>
      </c>
      <c r="G6" s="13" t="s">
        <v>10</v>
      </c>
      <c r="H6" s="10">
        <v>10.2</v>
      </c>
      <c r="I6" s="11">
        <v>56.1</v>
      </c>
      <c r="J6" s="14">
        <v>148.75</v>
      </c>
      <c r="K6" s="15">
        <f>ACOS(SIN(RADIANS(90-I6))*SIN(RADIANS(90-E6))+COS(RADIANS(90-I6))*COS(RADIANS(90-E6))*COS(RADIANS(D6)-RADIANS(H6)))*6371</f>
        <v>0</v>
      </c>
      <c r="L6" s="16">
        <f aca="true" t="shared" si="0" ref="L6:L51">J6/40</f>
        <v>3.71875</v>
      </c>
      <c r="M6" s="17">
        <f>(K6*$O$9*$H6*$N$58)+(J6*$N$57)</f>
        <v>0</v>
      </c>
      <c r="P6" s="67" t="s">
        <v>56</v>
      </c>
      <c r="Q6" s="64" t="s">
        <v>9</v>
      </c>
      <c r="R6" s="65">
        <f>ACOS(SIN(RADIANS(90-VLOOKUP($P$6,Лист1!$I$1:$L$42,4,0)))*SIN(RADIANS(90-VLOOKUP(Q6,Лист1!$E$1:$G$8,3,0)))+COS(RADIANS(90-VLOOKUP($P$6,Лист1!$I$1:$L$42,4,0)))*COS(RADIANS(90-VLOOKUP(Q6,Лист1!$E$1:$G$8,3,0)))*COS(RADIANS(VLOOKUP(Q6,Лист1!$E$1:$G$8,2,0))-RADIANS(VLOOKUP($P$6,Лист1!$I$1:$L$42,3,0))))*6371</f>
        <v>784.3145592260036</v>
      </c>
      <c r="S6" s="63" t="str">
        <f>IF(ACOS(SIN(RADIANS(90-Лист1!$C$1))*SIN(RADIANS(90-VLOOKUP(Q6,Лист1!$E$1:$G$8,3,0)))+COS(RADIANS(90-Лист1!$C$1))*COS(RADIANS(90-VLOOKUP(Q6,Лист1!$E$1:$G$8,3,0)))*COS(RADIANS(VLOOKUP(Q6,Лист1!$E$1:$G$8,2,0))-RADIANS(Лист1!$B$1)))*6371&lt;=ACOS(SIN(RADIANS(90-Лист1!$C$2))*SIN(RADIANS(90-VLOOKUP(Q6,Лист1!$E$1:$G$8,3,0)))+COS(RADIANS(90-Лист1!$C$2))*COS(RADIANS(90-VLOOKUP(Q6,Лист1!$E$1:$G$8,3,0)))*COS(RADIANS(VLOOKUP(Q6,Лист1!$E$1:$G$8,2,0))-RADIANS(Лист1!$B$2)))*6371,Лист1!$A$1,Лист1!$A$2)</f>
        <v>Aarhus</v>
      </c>
    </row>
    <row r="7" spans="3:19" ht="13.5">
      <c r="C7" s="18" t="s">
        <v>9</v>
      </c>
      <c r="D7" s="19">
        <v>10.2</v>
      </c>
      <c r="E7" s="20">
        <v>56.1</v>
      </c>
      <c r="F7" s="21" t="s">
        <v>11</v>
      </c>
      <c r="G7" s="22" t="s">
        <v>12</v>
      </c>
      <c r="H7" s="19">
        <v>12</v>
      </c>
      <c r="I7" s="20">
        <v>57.7</v>
      </c>
      <c r="J7" s="23">
        <v>552.5</v>
      </c>
      <c r="K7" s="24">
        <f aca="true" t="shared" si="1" ref="K7:K51">ACOS(SIN(RADIANS(90-I7))*SIN(RADIANS(90-E7))+COS(RADIANS(90-I7))*COS(RADIANS(90-E7))*COS(RADIANS(D7)-RADIANS(H7)))*6371</f>
        <v>244.46076158769705</v>
      </c>
      <c r="L7" s="25">
        <f t="shared" si="0"/>
        <v>13.8125</v>
      </c>
      <c r="M7" s="26">
        <f>(K7*$O$9*$H7*$N$58)+(J7*$N$57)</f>
        <v>0</v>
      </c>
      <c r="P7" s="63"/>
      <c r="Q7" s="64" t="s">
        <v>17</v>
      </c>
      <c r="R7" s="65">
        <f>ACOS(SIN(RADIANS(90-VLOOKUP($P$6,Лист1!$I$1:$L$42,4,0)))*SIN(RADIANS(90-VLOOKUP(Q7,Лист1!$E$1:$G$8,3,0)))+COS(RADIANS(90-VLOOKUP($P$6,Лист1!$I$1:$L$42,4,0)))*COS(RADIANS(90-VLOOKUP(Q7,Лист1!$E$1:$G$8,3,0)))*COS(RADIANS(VLOOKUP(Q7,Лист1!$E$1:$G$8,2,0))-RADIANS(VLOOKUP($P$6,Лист1!$I$1:$L$42,3,0))))*6371</f>
        <v>582.0782744693682</v>
      </c>
      <c r="S7" s="63" t="str">
        <f>IF(ACOS(SIN(RADIANS(90-Лист1!$C$1))*SIN(RADIANS(90-VLOOKUP(Q7,Лист1!$E$1:$G$8,3,0)))+COS(RADIANS(90-Лист1!$C$1))*COS(RADIANS(90-VLOOKUP(Q7,Лист1!$E$1:$G$8,3,0)))*COS(RADIANS(VLOOKUP(Q7,Лист1!$E$1:$G$8,2,0))-RADIANS(Лист1!$B$1)))*6371&lt;=ACOS(SIN(RADIANS(90-Лист1!$C$2))*SIN(RADIANS(90-VLOOKUP(Q7,Лист1!$E$1:$G$8,3,0)))+COS(RADIANS(90-Лист1!$C$2))*COS(RADIANS(90-VLOOKUP(Q7,Лист1!$E$1:$G$8,3,0)))*COS(RADIANS(VLOOKUP(Q7,Лист1!$E$1:$G$8,2,0))-RADIANS(Лист1!$B$2)))*6371,Лист1!$A$1,Лист1!$A$2)</f>
        <v>Aarhus</v>
      </c>
    </row>
    <row r="8" spans="3:19" ht="13.5">
      <c r="C8" s="18" t="s">
        <v>9</v>
      </c>
      <c r="D8" s="19">
        <v>10.2</v>
      </c>
      <c r="E8" s="20">
        <v>56.1</v>
      </c>
      <c r="F8" s="21" t="s">
        <v>13</v>
      </c>
      <c r="G8" s="22" t="s">
        <v>12</v>
      </c>
      <c r="H8" s="27">
        <v>13</v>
      </c>
      <c r="I8" s="28">
        <v>55.6</v>
      </c>
      <c r="J8" s="23">
        <v>63.75</v>
      </c>
      <c r="K8" s="24">
        <f t="shared" si="1"/>
        <v>263.5809860911115</v>
      </c>
      <c r="L8" s="25">
        <f t="shared" si="0"/>
        <v>1.59375</v>
      </c>
      <c r="M8" s="26">
        <f aca="true" t="shared" si="2" ref="M8:M51">(K8*$O$9*$H8*$N$58)+(J8*$N$57)</f>
        <v>0</v>
      </c>
      <c r="P8" s="63"/>
      <c r="Q8" s="64" t="s">
        <v>28</v>
      </c>
      <c r="R8" s="65">
        <f>ACOS(SIN(RADIANS(90-VLOOKUP($P$6,Лист1!$I$1:$L$42,4,0)))*SIN(RADIANS(90-VLOOKUP(Q8,Лист1!$E$1:$G$8,3,0)))+COS(RADIANS(90-VLOOKUP($P$6,Лист1!$I$1:$L$42,4,0)))*COS(RADIANS(90-VLOOKUP(Q8,Лист1!$E$1:$G$8,3,0)))*COS(RADIANS(VLOOKUP(Q8,Лист1!$E$1:$G$8,2,0))-RADIANS(VLOOKUP($P$6,Лист1!$I$1:$L$42,3,0))))*6371</f>
        <v>279.8203071164517</v>
      </c>
      <c r="S8" s="63" t="str">
        <f>IF(ACOS(SIN(RADIANS(90-Лист1!$C$1))*SIN(RADIANS(90-VLOOKUP(Q8,Лист1!$E$1:$G$8,3,0)))+COS(RADIANS(90-Лист1!$C$1))*COS(RADIANS(90-VLOOKUP(Q8,Лист1!$E$1:$G$8,3,0)))*COS(RADIANS(VLOOKUP(Q8,Лист1!$E$1:$G$8,2,0))-RADIANS(Лист1!$B$1)))*6371&lt;=ACOS(SIN(RADIANS(90-Лист1!$C$2))*SIN(RADIANS(90-VLOOKUP(Q8,Лист1!$E$1:$G$8,3,0)))+COS(RADIANS(90-Лист1!$C$2))*COS(RADIANS(90-VLOOKUP(Q8,Лист1!$E$1:$G$8,3,0)))*COS(RADIANS(VLOOKUP(Q8,Лист1!$E$1:$G$8,2,0))-RADIANS(Лист1!$B$2)))*6371,Лист1!$A$1,Лист1!$A$2)</f>
        <v>Bordeaux</v>
      </c>
    </row>
    <row r="9" spans="3:19" ht="13.5">
      <c r="C9" s="18" t="s">
        <v>9</v>
      </c>
      <c r="D9" s="19">
        <v>10.2</v>
      </c>
      <c r="E9" s="20">
        <v>56.1</v>
      </c>
      <c r="F9" s="21" t="s">
        <v>14</v>
      </c>
      <c r="G9" s="22" t="s">
        <v>15</v>
      </c>
      <c r="H9" s="27">
        <v>10.7</v>
      </c>
      <c r="I9" s="28">
        <v>59.9</v>
      </c>
      <c r="J9" s="23">
        <v>80</v>
      </c>
      <c r="K9" s="24">
        <f t="shared" si="1"/>
        <v>425.16108239402286</v>
      </c>
      <c r="L9" s="25">
        <f t="shared" si="0"/>
        <v>2</v>
      </c>
      <c r="M9" s="26">
        <f t="shared" si="2"/>
        <v>0</v>
      </c>
      <c r="P9" s="63"/>
      <c r="Q9" s="64" t="s">
        <v>39</v>
      </c>
      <c r="R9" s="65">
        <f>ACOS(SIN(RADIANS(90-VLOOKUP($P$6,Лист1!$I$1:$L$42,4,0)))*SIN(RADIANS(90-VLOOKUP(Q9,Лист1!$E$1:$G$8,3,0)))+COS(RADIANS(90-VLOOKUP($P$6,Лист1!$I$1:$L$42,4,0)))*COS(RADIANS(90-VLOOKUP(Q9,Лист1!$E$1:$G$8,3,0)))*COS(RADIANS(VLOOKUP(Q9,Лист1!$E$1:$G$8,2,0))-RADIANS(VLOOKUP($P$6,Лист1!$I$1:$L$42,3,0))))*6371</f>
        <v>464.27857640551514</v>
      </c>
      <c r="S9" s="63" t="str">
        <f>IF(ACOS(SIN(RADIANS(90-Лист1!$C$1))*SIN(RADIANS(90-VLOOKUP(Q9,Лист1!$E$1:$G$8,3,0)))+COS(RADIANS(90-Лист1!$C$1))*COS(RADIANS(90-VLOOKUP(Q9,Лист1!$E$1:$G$8,3,0)))*COS(RADIANS(VLOOKUP(Q9,Лист1!$E$1:$G$8,2,0))-RADIANS(Лист1!$B$1)))*6371&lt;=ACOS(SIN(RADIANS(90-Лист1!$C$2))*SIN(RADIANS(90-VLOOKUP(Q9,Лист1!$E$1:$G$8,3,0)))+COS(RADIANS(90-Лист1!$C$2))*COS(RADIANS(90-VLOOKUP(Q9,Лист1!$E$1:$G$8,3,0)))*COS(RADIANS(VLOOKUP(Q9,Лист1!$E$1:$G$8,2,0))-RADIANS(Лист1!$B$2)))*6371,Лист1!$A$1,Лист1!$A$2)</f>
        <v>Aarhus</v>
      </c>
    </row>
    <row r="10" spans="3:19" ht="13.5">
      <c r="C10" s="18" t="s">
        <v>9</v>
      </c>
      <c r="D10" s="19">
        <v>10.2</v>
      </c>
      <c r="E10" s="20">
        <v>56.1</v>
      </c>
      <c r="F10" s="21" t="s">
        <v>16</v>
      </c>
      <c r="G10" s="22" t="s">
        <v>12</v>
      </c>
      <c r="H10" s="27">
        <v>18.1</v>
      </c>
      <c r="I10" s="28">
        <v>59.3</v>
      </c>
      <c r="J10" s="23">
        <v>77.5</v>
      </c>
      <c r="K10" s="24">
        <f t="shared" si="1"/>
        <v>823.0244677667114</v>
      </c>
      <c r="L10" s="25">
        <f t="shared" si="0"/>
        <v>1.9375</v>
      </c>
      <c r="M10" s="26">
        <f t="shared" si="2"/>
        <v>0</v>
      </c>
      <c r="P10" s="63"/>
      <c r="Q10" s="66" t="s">
        <v>31</v>
      </c>
      <c r="R10" s="65">
        <f>ACOS(SIN(RADIANS(90-VLOOKUP($P$6,Лист1!$I$1:$L$42,4,0)))*SIN(RADIANS(90-VLOOKUP(Q10,Лист1!$E$1:$G$8,3,0)))+COS(RADIANS(90-VLOOKUP($P$6,Лист1!$I$1:$L$42,4,0)))*COS(RADIANS(90-VLOOKUP(Q10,Лист1!$E$1:$G$8,3,0)))*COS(RADIANS(VLOOKUP(Q10,Лист1!$E$1:$G$8,2,0))-RADIANS(VLOOKUP($P$6,Лист1!$I$1:$L$42,3,0))))*6371</f>
        <v>770.0869495060766</v>
      </c>
      <c r="S10" s="63" t="str">
        <f>IF(ACOS(SIN(RADIANS(90-Лист1!$C$1))*SIN(RADIANS(90-VLOOKUP(Q10,Лист1!$E$1:$G$8,3,0)))+COS(RADIANS(90-Лист1!$C$1))*COS(RADIANS(90-VLOOKUP(Q10,Лист1!$E$1:$G$8,3,0)))*COS(RADIANS(VLOOKUP(Q10,Лист1!$E$1:$G$8,2,0))-RADIANS(Лист1!$B$1)))*6371&lt;=ACOS(SIN(RADIANS(90-Лист1!$C$2))*SIN(RADIANS(90-VLOOKUP(Q10,Лист1!$E$1:$G$8,3,0)))+COS(RADIANS(90-Лист1!$C$2))*COS(RADIANS(90-VLOOKUP(Q10,Лист1!$E$1:$G$8,3,0)))*COS(RADIANS(VLOOKUP(Q10,Лист1!$E$1:$G$8,2,0))-RADIANS(Лист1!$B$2)))*6371,Лист1!$A$1,Лист1!$A$2)</f>
        <v>Bordeaux</v>
      </c>
    </row>
    <row r="11" spans="3:19" ht="13.5">
      <c r="C11" s="18" t="s">
        <v>17</v>
      </c>
      <c r="D11" s="29">
        <v>10</v>
      </c>
      <c r="E11" s="28">
        <v>53.6</v>
      </c>
      <c r="F11" s="21" t="s">
        <v>18</v>
      </c>
      <c r="G11" s="22" t="s">
        <v>19</v>
      </c>
      <c r="H11" s="19">
        <v>4.9</v>
      </c>
      <c r="I11" s="20">
        <v>52.4</v>
      </c>
      <c r="J11" s="23">
        <v>205</v>
      </c>
      <c r="K11" s="24">
        <f t="shared" si="1"/>
        <v>472.0752479317333</v>
      </c>
      <c r="L11" s="25">
        <f t="shared" si="0"/>
        <v>5.125</v>
      </c>
      <c r="M11" s="26">
        <f t="shared" si="2"/>
        <v>0</v>
      </c>
      <c r="P11" s="63"/>
      <c r="Q11" s="66" t="s">
        <v>53</v>
      </c>
      <c r="R11" s="65">
        <f>ACOS(SIN(RADIANS(90-VLOOKUP($P$6,Лист1!$I$1:$L$42,4,0)))*SIN(RADIANS(90-VLOOKUP(Q11,Лист1!$E$1:$G$8,3,0)))+COS(RADIANS(90-VLOOKUP($P$6,Лист1!$I$1:$L$42,4,0)))*COS(RADIANS(90-VLOOKUP(Q11,Лист1!$E$1:$G$8,3,0)))*COS(RADIANS(VLOOKUP(Q11,Лист1!$E$1:$G$8,2,0))-RADIANS(VLOOKUP($P$6,Лист1!$I$1:$L$42,3,0))))*6371</f>
        <v>801.5283242154874</v>
      </c>
      <c r="S11" s="63" t="str">
        <f>IF(ACOS(SIN(RADIANS(90-Лист1!$C$1))*SIN(RADIANS(90-VLOOKUP(Q11,Лист1!$E$1:$G$8,3,0)))+COS(RADIANS(90-Лист1!$C$1))*COS(RADIANS(90-VLOOKUP(Q11,Лист1!$E$1:$G$8,3,0)))*COS(RADIANS(VLOOKUP(Q11,Лист1!$E$1:$G$8,2,0))-RADIANS(Лист1!$B$1)))*6371&lt;=ACOS(SIN(RADIANS(90-Лист1!$C$2))*SIN(RADIANS(90-VLOOKUP(Q11,Лист1!$E$1:$G$8,3,0)))+COS(RADIANS(90-Лист1!$C$2))*COS(RADIANS(90-VLOOKUP(Q11,Лист1!$E$1:$G$8,3,0)))*COS(RADIANS(VLOOKUP(Q11,Лист1!$E$1:$G$8,2,0))-RADIANS(Лист1!$B$2)))*6371,Лист1!$A$1,Лист1!$A$2)</f>
        <v>Bordeaux</v>
      </c>
    </row>
    <row r="12" spans="3:19" ht="13.5">
      <c r="C12" s="18" t="s">
        <v>17</v>
      </c>
      <c r="D12" s="29">
        <v>10</v>
      </c>
      <c r="E12" s="28">
        <v>53.6</v>
      </c>
      <c r="F12" s="21" t="s">
        <v>20</v>
      </c>
      <c r="G12" s="22" t="s">
        <v>21</v>
      </c>
      <c r="H12" s="19">
        <v>13.4</v>
      </c>
      <c r="I12" s="20">
        <v>52.5</v>
      </c>
      <c r="J12" s="23">
        <v>1011.25</v>
      </c>
      <c r="K12" s="24">
        <f t="shared" si="1"/>
        <v>325.9260441380134</v>
      </c>
      <c r="L12" s="25">
        <f t="shared" si="0"/>
        <v>25.28125</v>
      </c>
      <c r="M12" s="26">
        <f t="shared" si="2"/>
        <v>0</v>
      </c>
      <c r="P12" s="63"/>
      <c r="Q12" s="66" t="s">
        <v>40</v>
      </c>
      <c r="R12" s="65">
        <f>ACOS(SIN(RADIANS(90-VLOOKUP($P$6,Лист1!$I$1:$L$42,4,0)))*SIN(RADIANS(90-VLOOKUP(Q12,Лист1!$E$1:$G$8,3,0)))+COS(RADIANS(90-VLOOKUP($P$6,Лист1!$I$1:$L$42,4,0)))*COS(RADIANS(90-VLOOKUP(Q12,Лист1!$E$1:$G$8,3,0)))*COS(RADIANS(VLOOKUP(Q12,Лист1!$E$1:$G$8,2,0))-RADIANS(VLOOKUP($P$6,Лист1!$I$1:$L$42,3,0))))*6371</f>
        <v>197.21374537754562</v>
      </c>
      <c r="S12" s="63" t="str">
        <f>IF(ACOS(SIN(RADIANS(90-Лист1!$C$1))*SIN(RADIANS(90-VLOOKUP(Q12,Лист1!$E$1:$G$8,3,0)))+COS(RADIANS(90-Лист1!$C$1))*COS(RADIANS(90-VLOOKUP(Q12,Лист1!$E$1:$G$8,3,0)))*COS(RADIANS(VLOOKUP(Q12,Лист1!$E$1:$G$8,2,0))-RADIANS(Лист1!$B$1)))*6371&lt;=ACOS(SIN(RADIANS(90-Лист1!$C$2))*SIN(RADIANS(90-VLOOKUP(Q12,Лист1!$E$1:$G$8,3,0)))+COS(RADIANS(90-Лист1!$C$2))*COS(RADIANS(90-VLOOKUP(Q12,Лист1!$E$1:$G$8,3,0)))*COS(RADIANS(VLOOKUP(Q12,Лист1!$E$1:$G$8,2,0))-RADIANS(Лист1!$B$2)))*6371,Лист1!$A$1,Лист1!$A$2)</f>
        <v>Bordeaux</v>
      </c>
    </row>
    <row r="13" spans="3:19" ht="13.5">
      <c r="C13" s="18" t="s">
        <v>17</v>
      </c>
      <c r="D13" s="29">
        <v>10</v>
      </c>
      <c r="E13" s="28">
        <v>53.6</v>
      </c>
      <c r="F13" s="21" t="s">
        <v>22</v>
      </c>
      <c r="G13" s="22" t="s">
        <v>21</v>
      </c>
      <c r="H13" s="19">
        <v>8.9</v>
      </c>
      <c r="I13" s="20">
        <v>53.1</v>
      </c>
      <c r="J13" s="23">
        <v>106.25</v>
      </c>
      <c r="K13" s="24">
        <f t="shared" si="1"/>
        <v>112.78649125019899</v>
      </c>
      <c r="L13" s="25">
        <f t="shared" si="0"/>
        <v>2.65625</v>
      </c>
      <c r="M13" s="26">
        <f t="shared" si="2"/>
        <v>0</v>
      </c>
      <c r="P13" s="63"/>
      <c r="Q13" s="66" t="s">
        <v>59</v>
      </c>
      <c r="R13" s="65">
        <f>ACOS(SIN(RADIANS(90-VLOOKUP($P$6,Лист1!$I$1:$L$42,4,0)))*SIN(RADIANS(90-VLOOKUP(Q13,Лист1!$E$1:$G$8,3,0)))+COS(RADIANS(90-VLOOKUP($P$6,Лист1!$I$1:$L$42,4,0)))*COS(RADIANS(90-VLOOKUP(Q13,Лист1!$E$1:$G$8,3,0)))*COS(RADIANS(VLOOKUP(Q13,Лист1!$E$1:$G$8,2,0))-RADIANS(VLOOKUP($P$6,Лист1!$I$1:$L$42,3,0))))*6371</f>
        <v>678.0678137683316</v>
      </c>
      <c r="S13" s="63" t="str">
        <f>IF(ACOS(SIN(RADIANS(90-Лист1!$C$1))*SIN(RADIANS(90-VLOOKUP(Q13,Лист1!$E$1:$G$8,3,0)))+COS(RADIANS(90-Лист1!$C$1))*COS(RADIANS(90-VLOOKUP(Q13,Лист1!$E$1:$G$8,3,0)))*COS(RADIANS(VLOOKUP(Q13,Лист1!$E$1:$G$8,2,0))-RADIANS(Лист1!$B$1)))*6371&lt;=ACOS(SIN(RADIANS(90-Лист1!$C$2))*SIN(RADIANS(90-VLOOKUP(Q13,Лист1!$E$1:$G$8,3,0)))+COS(RADIANS(90-Лист1!$C$2))*COS(RADIANS(90-VLOOKUP(Q13,Лист1!$E$1:$G$8,3,0)))*COS(RADIANS(VLOOKUP(Q13,Лист1!$E$1:$G$8,2,0))-RADIANS(Лист1!$B$2)))*6371,Лист1!$A$1,Лист1!$A$2)</f>
        <v>Aarhus</v>
      </c>
    </row>
    <row r="14" spans="3:13" ht="13.5">
      <c r="C14" s="18" t="s">
        <v>17</v>
      </c>
      <c r="D14" s="29">
        <v>10</v>
      </c>
      <c r="E14" s="28">
        <v>53.6</v>
      </c>
      <c r="F14" s="21" t="s">
        <v>23</v>
      </c>
      <c r="G14" s="22" t="s">
        <v>21</v>
      </c>
      <c r="H14" s="19">
        <v>7</v>
      </c>
      <c r="I14" s="20">
        <v>50.9</v>
      </c>
      <c r="J14" s="23">
        <v>53.75</v>
      </c>
      <c r="K14" s="24">
        <f t="shared" si="1"/>
        <v>399.58007462876935</v>
      </c>
      <c r="L14" s="25">
        <f t="shared" si="0"/>
        <v>1.34375</v>
      </c>
      <c r="M14" s="26">
        <f t="shared" si="2"/>
        <v>0</v>
      </c>
    </row>
    <row r="15" spans="3:13" ht="13.5">
      <c r="C15" s="18" t="s">
        <v>17</v>
      </c>
      <c r="D15" s="29">
        <v>10</v>
      </c>
      <c r="E15" s="28">
        <v>53.6</v>
      </c>
      <c r="F15" s="21" t="s">
        <v>24</v>
      </c>
      <c r="G15" s="22" t="s">
        <v>25</v>
      </c>
      <c r="H15" s="27">
        <v>16.9</v>
      </c>
      <c r="I15" s="28">
        <v>52.4</v>
      </c>
      <c r="J15" s="23">
        <v>1153.75</v>
      </c>
      <c r="K15" s="24">
        <f t="shared" si="1"/>
        <v>626.9485497772355</v>
      </c>
      <c r="L15" s="25">
        <f t="shared" si="0"/>
        <v>28.84375</v>
      </c>
      <c r="M15" s="26">
        <f t="shared" si="2"/>
        <v>0</v>
      </c>
    </row>
    <row r="16" spans="3:13" ht="13.5">
      <c r="C16" s="18" t="s">
        <v>17</v>
      </c>
      <c r="D16" s="29">
        <v>10</v>
      </c>
      <c r="E16" s="28">
        <v>53.6</v>
      </c>
      <c r="F16" s="21" t="s">
        <v>26</v>
      </c>
      <c r="G16" s="22" t="s">
        <v>27</v>
      </c>
      <c r="H16" s="27">
        <v>14.4</v>
      </c>
      <c r="I16" s="28">
        <v>50.1</v>
      </c>
      <c r="J16" s="23">
        <v>543.75</v>
      </c>
      <c r="K16" s="24">
        <f t="shared" si="1"/>
        <v>547.1166680289701</v>
      </c>
      <c r="L16" s="25">
        <f t="shared" si="0"/>
        <v>13.59375</v>
      </c>
      <c r="M16" s="26">
        <f t="shared" si="2"/>
        <v>0</v>
      </c>
    </row>
    <row r="17" spans="3:13" ht="13.5">
      <c r="C17" s="18" t="s">
        <v>28</v>
      </c>
      <c r="D17" s="29">
        <v>2.4</v>
      </c>
      <c r="E17" s="28">
        <v>48.8</v>
      </c>
      <c r="F17" s="21" t="s">
        <v>29</v>
      </c>
      <c r="G17" s="22" t="s">
        <v>30</v>
      </c>
      <c r="H17" s="19">
        <v>2.2</v>
      </c>
      <c r="I17" s="20">
        <v>41.4</v>
      </c>
      <c r="J17" s="23">
        <v>865</v>
      </c>
      <c r="K17" s="24">
        <f t="shared" si="1"/>
        <v>822.9923963873831</v>
      </c>
      <c r="L17" s="25">
        <f t="shared" si="0"/>
        <v>21.625</v>
      </c>
      <c r="M17" s="26">
        <f t="shared" si="2"/>
        <v>0</v>
      </c>
    </row>
    <row r="18" spans="3:13" ht="13.5">
      <c r="C18" s="18" t="s">
        <v>28</v>
      </c>
      <c r="D18" s="29">
        <v>2.4</v>
      </c>
      <c r="E18" s="28">
        <v>48.8</v>
      </c>
      <c r="F18" s="21" t="s">
        <v>31</v>
      </c>
      <c r="G18" s="22" t="s">
        <v>32</v>
      </c>
      <c r="H18" s="19">
        <v>-0.5</v>
      </c>
      <c r="I18" s="20">
        <v>44.9</v>
      </c>
      <c r="J18" s="23">
        <v>350</v>
      </c>
      <c r="K18" s="24">
        <f t="shared" si="1"/>
        <v>493.27985510144225</v>
      </c>
      <c r="L18" s="25">
        <f t="shared" si="0"/>
        <v>8.75</v>
      </c>
      <c r="M18" s="26">
        <f t="shared" si="2"/>
        <v>0</v>
      </c>
    </row>
    <row r="19" spans="3:13" ht="13.5">
      <c r="C19" s="18" t="s">
        <v>28</v>
      </c>
      <c r="D19" s="29">
        <v>2.4</v>
      </c>
      <c r="E19" s="28">
        <v>48.8</v>
      </c>
      <c r="F19" s="21" t="s">
        <v>33</v>
      </c>
      <c r="G19" s="22" t="s">
        <v>34</v>
      </c>
      <c r="H19" s="19">
        <v>6.1</v>
      </c>
      <c r="I19" s="20">
        <v>46.2</v>
      </c>
      <c r="J19" s="23">
        <v>496.25</v>
      </c>
      <c r="K19" s="24">
        <f t="shared" si="1"/>
        <v>418.9541865389149</v>
      </c>
      <c r="L19" s="25">
        <f t="shared" si="0"/>
        <v>12.40625</v>
      </c>
      <c r="M19" s="26">
        <f t="shared" si="2"/>
        <v>0</v>
      </c>
    </row>
    <row r="20" spans="3:13" ht="13.5">
      <c r="C20" s="18" t="s">
        <v>28</v>
      </c>
      <c r="D20" s="29">
        <v>2.4</v>
      </c>
      <c r="E20" s="28">
        <v>48.8</v>
      </c>
      <c r="F20" s="21" t="s">
        <v>35</v>
      </c>
      <c r="G20" s="22" t="s">
        <v>32</v>
      </c>
      <c r="H20" s="27">
        <v>4.9</v>
      </c>
      <c r="I20" s="28">
        <v>45.7</v>
      </c>
      <c r="J20" s="23">
        <v>1038.75</v>
      </c>
      <c r="K20" s="24">
        <f t="shared" si="1"/>
        <v>400.5643173360204</v>
      </c>
      <c r="L20" s="25">
        <f t="shared" si="0"/>
        <v>25.96875</v>
      </c>
      <c r="M20" s="26">
        <f t="shared" si="2"/>
        <v>0</v>
      </c>
    </row>
    <row r="21" spans="3:13" ht="13.5">
      <c r="C21" s="18" t="s">
        <v>28</v>
      </c>
      <c r="D21" s="29">
        <v>2.4</v>
      </c>
      <c r="E21" s="28">
        <v>48.8</v>
      </c>
      <c r="F21" s="21" t="s">
        <v>36</v>
      </c>
      <c r="G21" s="22" t="s">
        <v>30</v>
      </c>
      <c r="H21" s="27">
        <v>-3.7</v>
      </c>
      <c r="I21" s="28">
        <v>40.4</v>
      </c>
      <c r="J21" s="23">
        <v>71.25</v>
      </c>
      <c r="K21" s="24">
        <f t="shared" si="1"/>
        <v>1047.6075148334335</v>
      </c>
      <c r="L21" s="25">
        <f t="shared" si="0"/>
        <v>1.78125</v>
      </c>
      <c r="M21" s="26">
        <f t="shared" si="2"/>
        <v>0</v>
      </c>
    </row>
    <row r="22" spans="3:13" ht="13.5">
      <c r="C22" s="18" t="s">
        <v>28</v>
      </c>
      <c r="D22" s="29">
        <v>2.4</v>
      </c>
      <c r="E22" s="28">
        <v>48.8</v>
      </c>
      <c r="F22" s="21" t="s">
        <v>37</v>
      </c>
      <c r="G22" s="22" t="s">
        <v>32</v>
      </c>
      <c r="H22" s="27">
        <v>7.4</v>
      </c>
      <c r="I22" s="28">
        <v>43.7</v>
      </c>
      <c r="J22" s="23">
        <v>438.75</v>
      </c>
      <c r="K22" s="24">
        <f t="shared" si="1"/>
        <v>694.5809951935205</v>
      </c>
      <c r="L22" s="25">
        <f t="shared" si="0"/>
        <v>10.96875</v>
      </c>
      <c r="M22" s="26">
        <f t="shared" si="2"/>
        <v>0</v>
      </c>
    </row>
    <row r="23" spans="3:13" ht="13.5">
      <c r="C23" s="18" t="s">
        <v>28</v>
      </c>
      <c r="D23" s="29">
        <v>2.4</v>
      </c>
      <c r="E23" s="28">
        <v>48.8</v>
      </c>
      <c r="F23" s="21" t="s">
        <v>38</v>
      </c>
      <c r="G23" s="22" t="s">
        <v>32</v>
      </c>
      <c r="H23" s="27">
        <v>-1.5</v>
      </c>
      <c r="I23" s="28">
        <v>47.2</v>
      </c>
      <c r="J23" s="23">
        <v>48.75</v>
      </c>
      <c r="K23" s="24">
        <f t="shared" si="1"/>
        <v>368.0638234503569</v>
      </c>
      <c r="L23" s="25">
        <f t="shared" si="0"/>
        <v>1.21875</v>
      </c>
      <c r="M23" s="26">
        <f t="shared" si="2"/>
        <v>0</v>
      </c>
    </row>
    <row r="24" spans="3:13" ht="13.5">
      <c r="C24" s="18" t="s">
        <v>39</v>
      </c>
      <c r="D24" s="29">
        <v>9.2</v>
      </c>
      <c r="E24" s="28">
        <v>48.8</v>
      </c>
      <c r="F24" s="21" t="s">
        <v>40</v>
      </c>
      <c r="G24" s="30" t="s">
        <v>40</v>
      </c>
      <c r="H24" s="19">
        <v>6.1</v>
      </c>
      <c r="I24" s="20">
        <v>49.6</v>
      </c>
      <c r="J24" s="23">
        <v>130</v>
      </c>
      <c r="K24" s="24">
        <f t="shared" si="1"/>
        <v>275.6662366082947</v>
      </c>
      <c r="L24" s="25">
        <f t="shared" si="0"/>
        <v>3.25</v>
      </c>
      <c r="M24" s="26">
        <f t="shared" si="2"/>
        <v>0</v>
      </c>
    </row>
    <row r="25" spans="3:13" ht="13.5">
      <c r="C25" s="18" t="s">
        <v>39</v>
      </c>
      <c r="D25" s="29">
        <v>9.2</v>
      </c>
      <c r="E25" s="28">
        <v>48.8</v>
      </c>
      <c r="F25" s="21" t="s">
        <v>41</v>
      </c>
      <c r="G25" s="22" t="s">
        <v>42</v>
      </c>
      <c r="H25" s="27">
        <v>9.2</v>
      </c>
      <c r="I25" s="28">
        <v>45.5</v>
      </c>
      <c r="J25" s="23">
        <v>163.75</v>
      </c>
      <c r="K25" s="24">
        <f t="shared" si="1"/>
        <v>366.94325792704643</v>
      </c>
      <c r="L25" s="25">
        <f t="shared" si="0"/>
        <v>4.09375</v>
      </c>
      <c r="M25" s="26">
        <f t="shared" si="2"/>
        <v>0</v>
      </c>
    </row>
    <row r="26" spans="3:13" ht="13.5">
      <c r="C26" s="18" t="s">
        <v>39</v>
      </c>
      <c r="D26" s="29">
        <v>9.2</v>
      </c>
      <c r="E26" s="28">
        <v>48.8</v>
      </c>
      <c r="F26" s="21" t="s">
        <v>43</v>
      </c>
      <c r="G26" s="22" t="s">
        <v>42</v>
      </c>
      <c r="H26" s="27">
        <v>12.3</v>
      </c>
      <c r="I26" s="28">
        <v>45.4</v>
      </c>
      <c r="J26" s="23">
        <v>25</v>
      </c>
      <c r="K26" s="24">
        <f t="shared" si="1"/>
        <v>454.55327012169084</v>
      </c>
      <c r="L26" s="25">
        <f t="shared" si="0"/>
        <v>0.625</v>
      </c>
      <c r="M26" s="26">
        <f t="shared" si="2"/>
        <v>0</v>
      </c>
    </row>
    <row r="27" spans="3:13" ht="13.5">
      <c r="C27" s="18" t="s">
        <v>39</v>
      </c>
      <c r="D27" s="29">
        <v>9.2</v>
      </c>
      <c r="E27" s="28">
        <v>48.8</v>
      </c>
      <c r="F27" s="21" t="s">
        <v>44</v>
      </c>
      <c r="G27" s="22" t="s">
        <v>45</v>
      </c>
      <c r="H27" s="27">
        <v>16.4</v>
      </c>
      <c r="I27" s="28">
        <v>48.2</v>
      </c>
      <c r="J27" s="23">
        <v>37.5</v>
      </c>
      <c r="K27" s="24">
        <f t="shared" si="1"/>
        <v>603.135378760165</v>
      </c>
      <c r="L27" s="25">
        <f t="shared" si="0"/>
        <v>0.9375</v>
      </c>
      <c r="M27" s="26">
        <f t="shared" si="2"/>
        <v>0</v>
      </c>
    </row>
    <row r="28" spans="3:13" ht="13.5">
      <c r="C28" s="18" t="s">
        <v>39</v>
      </c>
      <c r="D28" s="29">
        <v>9.2</v>
      </c>
      <c r="E28" s="28">
        <v>48.8</v>
      </c>
      <c r="F28" s="21" t="s">
        <v>46</v>
      </c>
      <c r="G28" s="22" t="s">
        <v>34</v>
      </c>
      <c r="H28" s="27">
        <v>8.5</v>
      </c>
      <c r="I28" s="28">
        <v>47.4</v>
      </c>
      <c r="J28" s="23">
        <v>131.25</v>
      </c>
      <c r="K28" s="24">
        <f t="shared" si="1"/>
        <v>166.1020051069769</v>
      </c>
      <c r="L28" s="25">
        <f t="shared" si="0"/>
        <v>3.28125</v>
      </c>
      <c r="M28" s="26">
        <f t="shared" si="2"/>
        <v>0</v>
      </c>
    </row>
    <row r="29" spans="3:13" ht="13.5">
      <c r="C29" s="31" t="s">
        <v>31</v>
      </c>
      <c r="D29" s="19">
        <v>-0.5</v>
      </c>
      <c r="E29" s="20">
        <v>44.9</v>
      </c>
      <c r="F29" s="32" t="s">
        <v>47</v>
      </c>
      <c r="G29" s="33" t="s">
        <v>48</v>
      </c>
      <c r="H29" s="29">
        <v>-9.1</v>
      </c>
      <c r="I29" s="20">
        <v>38.7</v>
      </c>
      <c r="J29" s="34">
        <v>157.5</v>
      </c>
      <c r="K29" s="24">
        <f t="shared" si="1"/>
        <v>937.6780280535837</v>
      </c>
      <c r="L29" s="25">
        <f t="shared" si="0"/>
        <v>3.9375</v>
      </c>
      <c r="M29" s="26">
        <f t="shared" si="2"/>
        <v>0</v>
      </c>
    </row>
    <row r="30" spans="3:13" ht="13.5">
      <c r="C30" s="31" t="s">
        <v>31</v>
      </c>
      <c r="D30" s="19">
        <v>-0.5</v>
      </c>
      <c r="E30" s="20">
        <v>44.9</v>
      </c>
      <c r="F30" s="32" t="s">
        <v>36</v>
      </c>
      <c r="G30" s="22" t="s">
        <v>30</v>
      </c>
      <c r="H30" s="29">
        <v>-3.7</v>
      </c>
      <c r="I30" s="20">
        <v>40.4</v>
      </c>
      <c r="J30" s="34">
        <v>26.25</v>
      </c>
      <c r="K30" s="24">
        <f t="shared" si="1"/>
        <v>555.2942681627356</v>
      </c>
      <c r="L30" s="25">
        <f t="shared" si="0"/>
        <v>0.65625</v>
      </c>
      <c r="M30" s="26">
        <f t="shared" si="2"/>
        <v>0</v>
      </c>
    </row>
    <row r="31" spans="3:13" ht="13.5">
      <c r="C31" s="31" t="s">
        <v>31</v>
      </c>
      <c r="D31" s="19">
        <v>-0.5</v>
      </c>
      <c r="E31" s="20">
        <v>44.9</v>
      </c>
      <c r="F31" s="32" t="s">
        <v>49</v>
      </c>
      <c r="G31" s="22" t="s">
        <v>30</v>
      </c>
      <c r="H31" s="29">
        <v>-4.4</v>
      </c>
      <c r="I31" s="28">
        <v>36.7</v>
      </c>
      <c r="J31" s="34">
        <v>43.75</v>
      </c>
      <c r="K31" s="24">
        <f t="shared" si="1"/>
        <v>954.4438439016858</v>
      </c>
      <c r="L31" s="25">
        <f t="shared" si="0"/>
        <v>1.09375</v>
      </c>
      <c r="M31" s="26">
        <f t="shared" si="2"/>
        <v>0</v>
      </c>
    </row>
    <row r="32" spans="3:13" ht="13.5">
      <c r="C32" s="31" t="s">
        <v>31</v>
      </c>
      <c r="D32" s="19">
        <v>-0.5</v>
      </c>
      <c r="E32" s="20">
        <v>44.9</v>
      </c>
      <c r="F32" s="32" t="s">
        <v>37</v>
      </c>
      <c r="G32" s="33" t="s">
        <v>32</v>
      </c>
      <c r="H32" s="29">
        <v>7.4</v>
      </c>
      <c r="I32" s="28">
        <v>43.7</v>
      </c>
      <c r="J32" s="34">
        <v>13.75</v>
      </c>
      <c r="K32" s="24">
        <f t="shared" si="1"/>
        <v>627.5696022801116</v>
      </c>
      <c r="L32" s="25">
        <f t="shared" si="0"/>
        <v>0.34375</v>
      </c>
      <c r="M32" s="26">
        <f t="shared" si="2"/>
        <v>0</v>
      </c>
    </row>
    <row r="33" spans="3:13" ht="13.5">
      <c r="C33" s="31" t="s">
        <v>31</v>
      </c>
      <c r="D33" s="19">
        <v>-0.5</v>
      </c>
      <c r="E33" s="20">
        <v>44.9</v>
      </c>
      <c r="F33" s="32" t="s">
        <v>28</v>
      </c>
      <c r="G33" s="33" t="s">
        <v>32</v>
      </c>
      <c r="H33" s="29">
        <v>2.4</v>
      </c>
      <c r="I33" s="28">
        <v>48.8</v>
      </c>
      <c r="J33" s="34">
        <v>75</v>
      </c>
      <c r="K33" s="24">
        <f t="shared" si="1"/>
        <v>493.27985510144225</v>
      </c>
      <c r="L33" s="25">
        <f t="shared" si="0"/>
        <v>1.875</v>
      </c>
      <c r="M33" s="26">
        <f t="shared" si="2"/>
        <v>0</v>
      </c>
    </row>
    <row r="34" spans="3:13" ht="13.5">
      <c r="C34" s="31" t="s">
        <v>31</v>
      </c>
      <c r="D34" s="19">
        <v>-0.5</v>
      </c>
      <c r="E34" s="20">
        <v>44.9</v>
      </c>
      <c r="F34" s="32" t="s">
        <v>50</v>
      </c>
      <c r="G34" s="33" t="s">
        <v>32</v>
      </c>
      <c r="H34" s="29">
        <v>1.4</v>
      </c>
      <c r="I34" s="20">
        <v>43.6</v>
      </c>
      <c r="J34" s="34">
        <v>81.25</v>
      </c>
      <c r="K34" s="24">
        <f t="shared" si="1"/>
        <v>206.4561972153689</v>
      </c>
      <c r="L34" s="25">
        <f t="shared" si="0"/>
        <v>2.03125</v>
      </c>
      <c r="M34" s="26">
        <f t="shared" si="2"/>
        <v>0</v>
      </c>
    </row>
    <row r="35" spans="3:13" ht="13.5">
      <c r="C35" s="31" t="s">
        <v>31</v>
      </c>
      <c r="D35" s="19">
        <v>-0.5</v>
      </c>
      <c r="E35" s="20">
        <v>44.9</v>
      </c>
      <c r="F35" s="32" t="s">
        <v>51</v>
      </c>
      <c r="G35" s="33" t="s">
        <v>42</v>
      </c>
      <c r="H35" s="29">
        <v>7.7</v>
      </c>
      <c r="I35" s="20">
        <v>45.1</v>
      </c>
      <c r="J35" s="34">
        <v>931.25</v>
      </c>
      <c r="K35" s="24">
        <f t="shared" si="1"/>
        <v>644.8457478361058</v>
      </c>
      <c r="L35" s="25">
        <f t="shared" si="0"/>
        <v>23.28125</v>
      </c>
      <c r="M35" s="26">
        <f t="shared" si="2"/>
        <v>0</v>
      </c>
    </row>
    <row r="36" spans="3:13" ht="13.5">
      <c r="C36" s="31" t="s">
        <v>31</v>
      </c>
      <c r="D36" s="19">
        <v>-0.5</v>
      </c>
      <c r="E36" s="20">
        <v>44.9</v>
      </c>
      <c r="F36" s="32" t="s">
        <v>52</v>
      </c>
      <c r="G36" s="33" t="s">
        <v>30</v>
      </c>
      <c r="H36" s="29">
        <v>-0.4</v>
      </c>
      <c r="I36" s="20">
        <v>39.5</v>
      </c>
      <c r="J36" s="34">
        <v>91.25</v>
      </c>
      <c r="K36" s="24">
        <f t="shared" si="1"/>
        <v>600.4988977806023</v>
      </c>
      <c r="L36" s="25">
        <f t="shared" si="0"/>
        <v>2.28125</v>
      </c>
      <c r="M36" s="26">
        <f t="shared" si="2"/>
        <v>0</v>
      </c>
    </row>
    <row r="37" spans="3:13" ht="13.5">
      <c r="C37" s="31" t="s">
        <v>53</v>
      </c>
      <c r="D37" s="29">
        <v>8.9</v>
      </c>
      <c r="E37" s="20">
        <v>44.4</v>
      </c>
      <c r="F37" s="32" t="s">
        <v>53</v>
      </c>
      <c r="G37" s="33" t="s">
        <v>42</v>
      </c>
      <c r="H37" s="29">
        <v>8.9</v>
      </c>
      <c r="I37" s="20">
        <v>44.4</v>
      </c>
      <c r="J37" s="34">
        <v>163.75</v>
      </c>
      <c r="K37" s="24">
        <f t="shared" si="1"/>
        <v>0</v>
      </c>
      <c r="L37" s="25">
        <f t="shared" si="0"/>
        <v>4.09375</v>
      </c>
      <c r="M37" s="26">
        <f t="shared" si="2"/>
        <v>0</v>
      </c>
    </row>
    <row r="38" spans="3:13" ht="13.5">
      <c r="C38" s="31" t="s">
        <v>53</v>
      </c>
      <c r="D38" s="29">
        <v>8.9</v>
      </c>
      <c r="E38" s="20">
        <v>44.4</v>
      </c>
      <c r="F38" s="32" t="s">
        <v>41</v>
      </c>
      <c r="G38" s="33" t="s">
        <v>42</v>
      </c>
      <c r="H38" s="29">
        <v>9.2</v>
      </c>
      <c r="I38" s="28">
        <v>45.5</v>
      </c>
      <c r="J38" s="34">
        <v>220</v>
      </c>
      <c r="K38" s="24">
        <f t="shared" si="1"/>
        <v>124.56392355274251</v>
      </c>
      <c r="L38" s="25">
        <f t="shared" si="0"/>
        <v>5.5</v>
      </c>
      <c r="M38" s="26">
        <f t="shared" si="2"/>
        <v>0</v>
      </c>
    </row>
    <row r="39" spans="3:13" ht="13.5">
      <c r="C39" s="31" t="s">
        <v>53</v>
      </c>
      <c r="D39" s="29">
        <v>8.9</v>
      </c>
      <c r="E39" s="20">
        <v>44.4</v>
      </c>
      <c r="F39" s="32" t="s">
        <v>54</v>
      </c>
      <c r="G39" s="33" t="s">
        <v>42</v>
      </c>
      <c r="H39" s="29">
        <v>14.2</v>
      </c>
      <c r="I39" s="28">
        <v>40.6</v>
      </c>
      <c r="J39" s="34">
        <v>242.5</v>
      </c>
      <c r="K39" s="24">
        <f t="shared" si="1"/>
        <v>580.2887326068854</v>
      </c>
      <c r="L39" s="25">
        <f t="shared" si="0"/>
        <v>6.0625</v>
      </c>
      <c r="M39" s="26">
        <f t="shared" si="2"/>
        <v>0</v>
      </c>
    </row>
    <row r="40" spans="3:13" ht="13.5">
      <c r="C40" s="31" t="s">
        <v>53</v>
      </c>
      <c r="D40" s="29">
        <v>8.9</v>
      </c>
      <c r="E40" s="20">
        <v>44.4</v>
      </c>
      <c r="F40" s="32" t="s">
        <v>55</v>
      </c>
      <c r="G40" s="33" t="s">
        <v>42</v>
      </c>
      <c r="H40" s="29">
        <v>12.5</v>
      </c>
      <c r="I40" s="20">
        <v>41.9</v>
      </c>
      <c r="J40" s="34">
        <v>95</v>
      </c>
      <c r="K40" s="24">
        <f t="shared" si="1"/>
        <v>390.0790878911418</v>
      </c>
      <c r="L40" s="25">
        <f t="shared" si="0"/>
        <v>2.375</v>
      </c>
      <c r="M40" s="26">
        <f t="shared" si="2"/>
        <v>0</v>
      </c>
    </row>
    <row r="41" spans="3:13" ht="13.5">
      <c r="C41" s="31" t="s">
        <v>40</v>
      </c>
      <c r="D41" s="29">
        <v>6.1</v>
      </c>
      <c r="E41" s="28">
        <v>49.6</v>
      </c>
      <c r="F41" s="32" t="s">
        <v>18</v>
      </c>
      <c r="G41" s="33" t="s">
        <v>19</v>
      </c>
      <c r="H41" s="29">
        <v>4.9</v>
      </c>
      <c r="I41" s="20">
        <v>52.4</v>
      </c>
      <c r="J41" s="34">
        <v>15</v>
      </c>
      <c r="K41" s="24">
        <f t="shared" si="1"/>
        <v>328.1507194774428</v>
      </c>
      <c r="L41" s="25">
        <f t="shared" si="0"/>
        <v>0.375</v>
      </c>
      <c r="M41" s="26">
        <f t="shared" si="2"/>
        <v>0</v>
      </c>
    </row>
    <row r="42" spans="3:13" ht="13.5">
      <c r="C42" s="31" t="s">
        <v>40</v>
      </c>
      <c r="D42" s="29">
        <v>6.1</v>
      </c>
      <c r="E42" s="28">
        <v>49.6</v>
      </c>
      <c r="F42" s="32" t="s">
        <v>56</v>
      </c>
      <c r="G42" s="33" t="s">
        <v>57</v>
      </c>
      <c r="H42" s="29">
        <v>4.4</v>
      </c>
      <c r="I42" s="20">
        <v>50.8</v>
      </c>
      <c r="J42" s="34">
        <v>23.75</v>
      </c>
      <c r="K42" s="24">
        <f t="shared" si="1"/>
        <v>197.21374537754562</v>
      </c>
      <c r="L42" s="25">
        <f t="shared" si="0"/>
        <v>0.59375</v>
      </c>
      <c r="M42" s="26">
        <f t="shared" si="2"/>
        <v>0</v>
      </c>
    </row>
    <row r="43" spans="3:13" ht="13.5">
      <c r="C43" s="31" t="s">
        <v>40</v>
      </c>
      <c r="D43" s="29">
        <v>6.1</v>
      </c>
      <c r="E43" s="28">
        <v>49.6</v>
      </c>
      <c r="F43" s="32" t="s">
        <v>23</v>
      </c>
      <c r="G43" s="33" t="s">
        <v>21</v>
      </c>
      <c r="H43" s="29">
        <v>7</v>
      </c>
      <c r="I43" s="28">
        <v>50.9</v>
      </c>
      <c r="J43" s="34">
        <v>360</v>
      </c>
      <c r="K43" s="24">
        <f t="shared" si="1"/>
        <v>163.75272533797474</v>
      </c>
      <c r="L43" s="25">
        <f t="shared" si="0"/>
        <v>9</v>
      </c>
      <c r="M43" s="26">
        <f t="shared" si="2"/>
        <v>0</v>
      </c>
    </row>
    <row r="44" spans="3:13" ht="13.5">
      <c r="C44" s="31" t="s">
        <v>40</v>
      </c>
      <c r="D44" s="29">
        <v>6.1</v>
      </c>
      <c r="E44" s="28">
        <v>49.6</v>
      </c>
      <c r="F44" s="32" t="s">
        <v>58</v>
      </c>
      <c r="G44" s="33" t="s">
        <v>10</v>
      </c>
      <c r="H44" s="29">
        <v>12.6</v>
      </c>
      <c r="I44" s="28">
        <v>55.7</v>
      </c>
      <c r="J44" s="34">
        <v>885</v>
      </c>
      <c r="K44" s="24">
        <f t="shared" si="1"/>
        <v>888.3732430959383</v>
      </c>
      <c r="L44" s="25">
        <f t="shared" si="0"/>
        <v>22.125</v>
      </c>
      <c r="M44" s="26">
        <f t="shared" si="2"/>
        <v>0</v>
      </c>
    </row>
    <row r="45" spans="3:13" ht="13.5">
      <c r="C45" s="31" t="s">
        <v>40</v>
      </c>
      <c r="D45" s="29">
        <v>6.1</v>
      </c>
      <c r="E45" s="28">
        <v>49.6</v>
      </c>
      <c r="F45" s="32" t="s">
        <v>17</v>
      </c>
      <c r="G45" s="33" t="s">
        <v>21</v>
      </c>
      <c r="H45" s="29">
        <v>10</v>
      </c>
      <c r="I45" s="28">
        <v>53.6</v>
      </c>
      <c r="J45" s="34">
        <v>46.25</v>
      </c>
      <c r="K45" s="24">
        <f t="shared" si="1"/>
        <v>559.623953858538</v>
      </c>
      <c r="L45" s="25">
        <f t="shared" si="0"/>
        <v>1.15625</v>
      </c>
      <c r="M45" s="26">
        <f t="shared" si="2"/>
        <v>0</v>
      </c>
    </row>
    <row r="46" spans="3:13" ht="13.5">
      <c r="C46" s="31" t="s">
        <v>40</v>
      </c>
      <c r="D46" s="29">
        <v>6.1</v>
      </c>
      <c r="E46" s="28">
        <v>49.6</v>
      </c>
      <c r="F46" s="32" t="s">
        <v>40</v>
      </c>
      <c r="G46" s="33" t="s">
        <v>40</v>
      </c>
      <c r="H46" s="29">
        <v>6.1</v>
      </c>
      <c r="I46" s="28">
        <v>49.6</v>
      </c>
      <c r="J46" s="34">
        <v>45</v>
      </c>
      <c r="K46" s="24">
        <f t="shared" si="1"/>
        <v>0</v>
      </c>
      <c r="L46" s="25">
        <f t="shared" si="0"/>
        <v>1.125</v>
      </c>
      <c r="M46" s="26">
        <f t="shared" si="2"/>
        <v>0</v>
      </c>
    </row>
    <row r="47" spans="3:13" ht="13.5">
      <c r="C47" s="31" t="s">
        <v>40</v>
      </c>
      <c r="D47" s="29">
        <v>6.1</v>
      </c>
      <c r="E47" s="28">
        <v>49.6</v>
      </c>
      <c r="F47" s="32" t="s">
        <v>24</v>
      </c>
      <c r="G47" s="33" t="s">
        <v>25</v>
      </c>
      <c r="H47" s="29">
        <v>16.9</v>
      </c>
      <c r="I47" s="20">
        <v>52.4</v>
      </c>
      <c r="J47" s="34">
        <v>137.5</v>
      </c>
      <c r="K47" s="24">
        <f t="shared" si="1"/>
        <v>983.0603309532753</v>
      </c>
      <c r="L47" s="25">
        <f t="shared" si="0"/>
        <v>3.4375</v>
      </c>
      <c r="M47" s="26">
        <f t="shared" si="2"/>
        <v>0</v>
      </c>
    </row>
    <row r="48" spans="3:13" ht="13.5">
      <c r="C48" s="31" t="s">
        <v>59</v>
      </c>
      <c r="D48" s="29">
        <v>11.6</v>
      </c>
      <c r="E48" s="28">
        <v>48.1</v>
      </c>
      <c r="F48" s="32" t="s">
        <v>33</v>
      </c>
      <c r="G48" s="33" t="s">
        <v>34</v>
      </c>
      <c r="H48" s="29">
        <v>6.1</v>
      </c>
      <c r="I48" s="28">
        <v>46.2</v>
      </c>
      <c r="J48" s="35">
        <v>477.5</v>
      </c>
      <c r="K48" s="24">
        <f t="shared" si="1"/>
        <v>495.50959854947206</v>
      </c>
      <c r="L48" s="25">
        <f t="shared" si="0"/>
        <v>11.9375</v>
      </c>
      <c r="M48" s="26">
        <f t="shared" si="2"/>
        <v>0</v>
      </c>
    </row>
    <row r="49" spans="3:13" ht="13.5">
      <c r="C49" s="31" t="s">
        <v>59</v>
      </c>
      <c r="D49" s="29">
        <v>11.6</v>
      </c>
      <c r="E49" s="28">
        <v>48.1</v>
      </c>
      <c r="F49" s="32" t="s">
        <v>59</v>
      </c>
      <c r="G49" s="33" t="s">
        <v>21</v>
      </c>
      <c r="H49" s="29">
        <v>11.6</v>
      </c>
      <c r="I49" s="28">
        <v>48.1</v>
      </c>
      <c r="J49" s="34">
        <v>67.5</v>
      </c>
      <c r="K49" s="24">
        <f t="shared" si="1"/>
        <v>0.00013425878504835786</v>
      </c>
      <c r="L49" s="25">
        <f t="shared" si="0"/>
        <v>1.6875</v>
      </c>
      <c r="M49" s="26">
        <f t="shared" si="2"/>
        <v>0</v>
      </c>
    </row>
    <row r="50" spans="3:13" ht="13.5">
      <c r="C50" s="31" t="s">
        <v>59</v>
      </c>
      <c r="D50" s="29">
        <v>11.6</v>
      </c>
      <c r="E50" s="28">
        <v>48.1</v>
      </c>
      <c r="F50" s="32" t="s">
        <v>39</v>
      </c>
      <c r="G50" s="33" t="s">
        <v>21</v>
      </c>
      <c r="H50" s="29">
        <v>9.2</v>
      </c>
      <c r="I50" s="28">
        <v>48.8</v>
      </c>
      <c r="J50" s="34">
        <v>103.75</v>
      </c>
      <c r="K50" s="24">
        <f t="shared" si="1"/>
        <v>214.33963255783289</v>
      </c>
      <c r="L50" s="25">
        <f t="shared" si="0"/>
        <v>2.59375</v>
      </c>
      <c r="M50" s="26">
        <f t="shared" si="2"/>
        <v>0</v>
      </c>
    </row>
    <row r="51" spans="3:13" ht="15" thickBot="1">
      <c r="C51" s="36" t="s">
        <v>59</v>
      </c>
      <c r="D51" s="37">
        <v>11.6</v>
      </c>
      <c r="E51" s="38">
        <v>48.1</v>
      </c>
      <c r="F51" s="39" t="s">
        <v>44</v>
      </c>
      <c r="G51" s="40" t="s">
        <v>45</v>
      </c>
      <c r="H51" s="37">
        <v>16.4</v>
      </c>
      <c r="I51" s="38">
        <v>48.2</v>
      </c>
      <c r="J51" s="41">
        <v>460</v>
      </c>
      <c r="K51" s="42">
        <f t="shared" si="1"/>
        <v>397.6800546594349</v>
      </c>
      <c r="L51" s="43">
        <f t="shared" si="0"/>
        <v>11.5</v>
      </c>
      <c r="M51" s="44">
        <f t="shared" si="2"/>
        <v>0</v>
      </c>
    </row>
  </sheetData>
  <sheetProtection/>
  <autoFilter ref="C5:M51"/>
  <conditionalFormatting sqref="Q6:S13">
    <cfRule type="expression" priority="1" dxfId="2">
      <formula>Лист2!$R6=MIN(Лист2!$R$6:$R$13)</formula>
    </cfRule>
  </conditionalFormatting>
  <dataValidations count="1">
    <dataValidation type="list" allowBlank="1" showInputMessage="1" showErrorMessage="1" sqref="P6">
      <formula1>Location</formula1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Елена</cp:lastModifiedBy>
  <dcterms:created xsi:type="dcterms:W3CDTF">2014-03-04T19:36:22Z</dcterms:created>
  <dcterms:modified xsi:type="dcterms:W3CDTF">2014-03-05T12:42:47Z</dcterms:modified>
  <cp:category/>
  <cp:version/>
  <cp:contentType/>
  <cp:contentStatus/>
</cp:coreProperties>
</file>