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60" windowWidth="19440" windowHeight="12240"/>
  </bookViews>
  <sheets>
    <sheet name="апр" sheetId="1" r:id="rId1"/>
    <sheet name="акт" sheetId="2" r:id="rId2"/>
    <sheet name="Лист1" sheetId="3" r:id="rId3"/>
  </sheets>
  <definedNames>
    <definedName name="_xlnm._FilterDatabase" localSheetId="0" hidden="1">апр!$B$3:$V$35</definedName>
    <definedName name="_xlnm._FilterDatabase" localSheetId="2" hidden="1">Лист1!$B$3:$C$13</definedName>
    <definedName name="_xlnm.Criteria" localSheetId="0">апр!$B$7</definedName>
  </definedNames>
  <calcPr calcId="144525"/>
</workbook>
</file>

<file path=xl/calcChain.xml><?xml version="1.0" encoding="utf-8"?>
<calcChain xmlns="http://schemas.openxmlformats.org/spreadsheetml/2006/main">
  <c r="D4" i="3" l="1"/>
  <c r="U5" i="1" l="1"/>
  <c r="T5" i="1" s="1"/>
  <c r="V5" i="1"/>
  <c r="U6" i="1"/>
  <c r="T6" i="1" s="1"/>
  <c r="V6" i="1"/>
  <c r="U7" i="1"/>
  <c r="T7" i="1" s="1"/>
  <c r="V7" i="1"/>
  <c r="U8" i="1"/>
  <c r="T8" i="1" s="1"/>
  <c r="V8" i="1"/>
  <c r="U9" i="1"/>
  <c r="V9" i="1"/>
  <c r="U10" i="1"/>
  <c r="V10" i="1"/>
  <c r="U11" i="1"/>
  <c r="T11" i="1" s="1"/>
  <c r="V11" i="1"/>
  <c r="U12" i="1"/>
  <c r="T12" i="1" s="1"/>
  <c r="V12" i="1"/>
  <c r="U13" i="1"/>
  <c r="V13" i="1"/>
  <c r="U14" i="1"/>
  <c r="T14" i="1" s="1"/>
  <c r="V14" i="1"/>
  <c r="U15" i="1"/>
  <c r="V15" i="1"/>
  <c r="U16" i="1"/>
  <c r="T16" i="1" s="1"/>
  <c r="V16" i="1"/>
  <c r="U17" i="1"/>
  <c r="T17" i="1" s="1"/>
  <c r="V17" i="1"/>
  <c r="U18" i="1"/>
  <c r="V18" i="1"/>
  <c r="U19" i="1"/>
  <c r="V19" i="1"/>
  <c r="U20" i="1"/>
  <c r="T20" i="1" s="1"/>
  <c r="V20" i="1"/>
  <c r="U21" i="1"/>
  <c r="T21" i="1" s="1"/>
  <c r="V21" i="1"/>
  <c r="U22" i="1"/>
  <c r="T22" i="1" s="1"/>
  <c r="V22" i="1"/>
  <c r="U23" i="1"/>
  <c r="V23" i="1"/>
  <c r="U24" i="1"/>
  <c r="T24" i="1" s="1"/>
  <c r="V24" i="1"/>
  <c r="U25" i="1"/>
  <c r="T25" i="1" s="1"/>
  <c r="V25" i="1"/>
  <c r="U26" i="1"/>
  <c r="V26" i="1"/>
  <c r="U27" i="1"/>
  <c r="T27" i="1" s="1"/>
  <c r="V27" i="1"/>
  <c r="U28" i="1"/>
  <c r="T28" i="1" s="1"/>
  <c r="V28" i="1"/>
  <c r="U29" i="1"/>
  <c r="V29" i="1"/>
  <c r="U30" i="1"/>
  <c r="V30" i="1"/>
  <c r="U31" i="1"/>
  <c r="V31" i="1"/>
  <c r="U32" i="1"/>
  <c r="V32" i="1"/>
  <c r="U33" i="1"/>
  <c r="T33" i="1" s="1"/>
  <c r="V33" i="1"/>
  <c r="U34" i="1"/>
  <c r="V34" i="1"/>
  <c r="V4" i="1"/>
  <c r="U4" i="1"/>
  <c r="S4" i="1"/>
  <c r="A5" i="1"/>
  <c r="S5" i="1"/>
  <c r="A6" i="1"/>
  <c r="S6" i="1"/>
  <c r="A7" i="1"/>
  <c r="S7" i="1"/>
  <c r="A8" i="1"/>
  <c r="S8" i="1"/>
  <c r="A9" i="1"/>
  <c r="S9" i="1"/>
  <c r="S10" i="1"/>
  <c r="A11" i="1"/>
  <c r="S11" i="1"/>
  <c r="A12" i="1"/>
  <c r="S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U35" i="1" l="1"/>
  <c r="T4" i="1"/>
  <c r="V35" i="1"/>
  <c r="D37" i="1"/>
  <c r="S35" i="1"/>
  <c r="D38" i="1" s="1"/>
</calcChain>
</file>

<file path=xl/sharedStrings.xml><?xml version="1.0" encoding="utf-8"?>
<sst xmlns="http://schemas.openxmlformats.org/spreadsheetml/2006/main" count="60" uniqueCount="31">
  <si>
    <t>сумма доходов</t>
  </si>
  <si>
    <t>кол-во прин.ПО</t>
  </si>
  <si>
    <t>доходы</t>
  </si>
  <si>
    <t>кол-во</t>
  </si>
  <si>
    <t>Итого доходы</t>
  </si>
  <si>
    <t>переводы  (138,139,144,145,146,149)</t>
  </si>
  <si>
    <t>маркиров. прод.                         (111)</t>
  </si>
  <si>
    <t>товары почты                          (641)</t>
  </si>
  <si>
    <t>доп.услуги (241, 311)</t>
  </si>
  <si>
    <t>EMS международные  (321, 322)</t>
  </si>
  <si>
    <t xml:space="preserve"> EMS внутренние          (181 ,182)</t>
  </si>
  <si>
    <t>мелкие пакеты,                                  ценные письма (121)</t>
  </si>
  <si>
    <t>посылки                                          (151, 156)</t>
  </si>
  <si>
    <t>простые отправления                               (117, 165)</t>
  </si>
  <si>
    <t>заказные отправления                         (116, 161)</t>
  </si>
  <si>
    <t>Число месяца</t>
  </si>
  <si>
    <t>Акт №1</t>
  </si>
  <si>
    <t xml:space="preserve"> оказанных услуг к договору № 22-02-09/213 от 16.05.2013г</t>
  </si>
  <si>
    <t xml:space="preserve">г. Минск                        </t>
  </si>
  <si>
    <t xml:space="preserve">             </t>
  </si>
  <si>
    <t xml:space="preserve">         «10» февраля 2014 г.</t>
  </si>
  <si>
    <t>дата</t>
  </si>
  <si>
    <t>Вид ПО</t>
  </si>
  <si>
    <t>сумма без ндс</t>
  </si>
  <si>
    <t>ндс</t>
  </si>
  <si>
    <t>сумма с ндс</t>
  </si>
  <si>
    <t xml:space="preserve">     </t>
  </si>
  <si>
    <t>тип услуг</t>
  </si>
  <si>
    <t>Дата</t>
  </si>
  <si>
    <t>ПО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</si>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</sst>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3"/>
      <name val="Arial"/>
      <family val="2"/>
      <charset val="204"/>
    </font>
    <font>
      <b/>
      <i/>
      <sz val="13"/>
      <color theme="1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i/>
      <sz val="13"/>
      <color indexed="10"/>
      <name val="Arial"/>
      <family val="2"/>
      <charset val="204"/>
    </font>
    <font>
      <b/>
      <i/>
      <sz val="13"/>
      <color rgb="FFFF000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89">
    <xf numFmtId="0" fontId="0" fillId="0" borderId="0" xfId="0"/>
    <xf numFmtId="164" fontId="4" fillId="2" borderId="1" xfId="0" applyNumberFormat="1" applyFont="1" applyFill="1" applyBorder="1"/>
    <xf numFmtId="164" fontId="5" fillId="3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/>
    <xf numFmtId="164" fontId="6" fillId="5" borderId="1" xfId="1" applyNumberFormat="1" applyFont="1" applyFill="1" applyBorder="1" applyAlignment="1"/>
    <xf numFmtId="164" fontId="6" fillId="6" borderId="1" xfId="1" applyNumberFormat="1" applyFont="1" applyFill="1" applyBorder="1" applyAlignment="1"/>
    <xf numFmtId="164" fontId="6" fillId="7" borderId="1" xfId="1" applyNumberFormat="1" applyFont="1" applyFill="1" applyBorder="1" applyAlignment="1"/>
    <xf numFmtId="164" fontId="6" fillId="8" borderId="1" xfId="1" applyNumberFormat="1" applyFont="1" applyFill="1" applyBorder="1" applyAlignment="1"/>
    <xf numFmtId="164" fontId="6" fillId="9" borderId="1" xfId="1" applyNumberFormat="1" applyFont="1" applyFill="1" applyBorder="1" applyAlignment="1"/>
    <xf numFmtId="164" fontId="6" fillId="10" borderId="1" xfId="1" applyNumberFormat="1" applyFont="1" applyFill="1" applyBorder="1" applyAlignment="1"/>
    <xf numFmtId="164" fontId="6" fillId="11" borderId="1" xfId="1" applyNumberFormat="1" applyFont="1" applyFill="1" applyBorder="1" applyAlignment="1"/>
    <xf numFmtId="164" fontId="6" fillId="12" borderId="1" xfId="1" applyNumberFormat="1" applyFont="1" applyFill="1" applyBorder="1" applyAlignment="1"/>
    <xf numFmtId="164" fontId="6" fillId="13" borderId="1" xfId="1" applyNumberFormat="1" applyFont="1" applyFill="1" applyBorder="1" applyAlignment="1"/>
    <xf numFmtId="0" fontId="4" fillId="0" borderId="1" xfId="0" applyFont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/>
    <xf numFmtId="164" fontId="6" fillId="8" borderId="1" xfId="1" applyNumberFormat="1" applyFont="1" applyFill="1" applyBorder="1" applyAlignment="1">
      <alignment vertical="center"/>
    </xf>
    <xf numFmtId="1" fontId="7" fillId="4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/>
    </xf>
    <xf numFmtId="1" fontId="7" fillId="6" borderId="1" xfId="1" applyNumberFormat="1" applyFont="1" applyFill="1" applyBorder="1" applyAlignment="1">
      <alignment horizontal="center"/>
    </xf>
    <xf numFmtId="1" fontId="7" fillId="7" borderId="1" xfId="1" applyNumberFormat="1" applyFont="1" applyFill="1" applyBorder="1" applyAlignment="1">
      <alignment horizontal="center"/>
    </xf>
    <xf numFmtId="1" fontId="7" fillId="8" borderId="1" xfId="1" applyNumberFormat="1" applyFont="1" applyFill="1" applyBorder="1" applyAlignment="1">
      <alignment horizontal="center" vertical="center"/>
    </xf>
    <xf numFmtId="1" fontId="7" fillId="9" borderId="1" xfId="1" applyNumberFormat="1" applyFont="1" applyFill="1" applyBorder="1" applyAlignment="1">
      <alignment horizontal="center"/>
    </xf>
    <xf numFmtId="1" fontId="7" fillId="10" borderId="1" xfId="1" applyNumberFormat="1" applyFont="1" applyFill="1" applyBorder="1" applyAlignment="1">
      <alignment horizontal="center"/>
    </xf>
    <xf numFmtId="1" fontId="7" fillId="11" borderId="1" xfId="1" applyNumberFormat="1" applyFont="1" applyFill="1" applyBorder="1" applyAlignment="1">
      <alignment horizontal="center"/>
    </xf>
    <xf numFmtId="164" fontId="7" fillId="12" borderId="1" xfId="1" applyNumberFormat="1" applyFont="1" applyFill="1" applyBorder="1" applyAlignment="1">
      <alignment horizontal="center"/>
    </xf>
    <xf numFmtId="1" fontId="7" fillId="12" borderId="1" xfId="1" applyNumberFormat="1" applyFont="1" applyFill="1" applyBorder="1" applyAlignment="1">
      <alignment horizontal="center"/>
    </xf>
    <xf numFmtId="1" fontId="7" fillId="13" borderId="1" xfId="1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top" wrapText="1"/>
    </xf>
    <xf numFmtId="1" fontId="7" fillId="6" borderId="4" xfId="1" applyNumberFormat="1" applyFont="1" applyFill="1" applyBorder="1" applyAlignment="1">
      <alignment horizontal="center" vertical="top" wrapText="1"/>
    </xf>
    <xf numFmtId="1" fontId="7" fillId="7" borderId="4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0" fillId="0" borderId="1" xfId="0" applyFont="1" applyBorder="1" applyAlignment="1">
      <alignment horizontal="justify"/>
    </xf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3" fontId="14" fillId="14" borderId="1" xfId="0" applyNumberFormat="1" applyFont="1" applyFill="1" applyBorder="1"/>
    <xf numFmtId="0" fontId="7" fillId="3" borderId="3" xfId="1" applyFont="1" applyFill="1" applyBorder="1" applyAlignment="1">
      <alignment vertical="center" wrapText="1"/>
    </xf>
    <xf numFmtId="0" fontId="0" fillId="0" borderId="2" xfId="0" applyBorder="1" applyAlignment="1"/>
    <xf numFmtId="0" fontId="0" fillId="0" borderId="0" xfId="0" applyFill="1"/>
    <xf numFmtId="0" fontId="7" fillId="0" borderId="0" xfId="1" applyFont="1" applyFill="1" applyBorder="1" applyAlignment="1">
      <alignment vertical="center" wrapText="1"/>
    </xf>
    <xf numFmtId="0" fontId="0" fillId="0" borderId="2" xfId="0" applyFill="1" applyBorder="1" applyAlignment="1"/>
    <xf numFmtId="164" fontId="5" fillId="0" borderId="1" xfId="1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164" fontId="5" fillId="15" borderId="1" xfId="1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" fontId="7" fillId="13" borderId="6" xfId="1" applyNumberFormat="1" applyFont="1" applyFill="1" applyBorder="1" applyAlignment="1">
      <alignment vertical="top" wrapText="1"/>
    </xf>
    <xf numFmtId="1" fontId="7" fillId="13" borderId="5" xfId="1" applyNumberFormat="1" applyFont="1" applyFill="1" applyBorder="1" applyAlignment="1">
      <alignment vertical="top" wrapText="1"/>
    </xf>
    <xf numFmtId="1" fontId="7" fillId="12" borderId="6" xfId="1" applyNumberFormat="1" applyFont="1" applyFill="1" applyBorder="1" applyAlignment="1">
      <alignment vertical="top" wrapText="1"/>
    </xf>
    <xf numFmtId="1" fontId="7" fillId="12" borderId="5" xfId="1" applyNumberFormat="1" applyFont="1" applyFill="1" applyBorder="1" applyAlignment="1">
      <alignment vertical="top" wrapText="1"/>
    </xf>
    <xf numFmtId="1" fontId="7" fillId="11" borderId="6" xfId="1" applyNumberFormat="1" applyFont="1" applyFill="1" applyBorder="1" applyAlignment="1">
      <alignment vertical="top" wrapText="1"/>
    </xf>
    <xf numFmtId="1" fontId="7" fillId="11" borderId="5" xfId="1" applyNumberFormat="1" applyFont="1" applyFill="1" applyBorder="1" applyAlignment="1">
      <alignment vertical="top" wrapText="1"/>
    </xf>
    <xf numFmtId="1" fontId="7" fillId="10" borderId="6" xfId="1" applyNumberFormat="1" applyFont="1" applyFill="1" applyBorder="1" applyAlignment="1">
      <alignment vertical="top" wrapText="1"/>
    </xf>
    <xf numFmtId="1" fontId="7" fillId="10" borderId="5" xfId="1" applyNumberFormat="1" applyFont="1" applyFill="1" applyBorder="1" applyAlignment="1">
      <alignment vertical="top" wrapText="1"/>
    </xf>
    <xf numFmtId="1" fontId="7" fillId="9" borderId="6" xfId="1" applyNumberFormat="1" applyFont="1" applyFill="1" applyBorder="1" applyAlignment="1">
      <alignment vertical="top" wrapText="1"/>
    </xf>
    <xf numFmtId="1" fontId="7" fillId="9" borderId="5" xfId="1" applyNumberFormat="1" applyFont="1" applyFill="1" applyBorder="1" applyAlignment="1">
      <alignment vertical="top" wrapText="1"/>
    </xf>
    <xf numFmtId="1" fontId="7" fillId="8" borderId="6" xfId="1" applyNumberFormat="1" applyFont="1" applyFill="1" applyBorder="1" applyAlignment="1">
      <alignment vertical="top" wrapText="1"/>
    </xf>
    <xf numFmtId="1" fontId="7" fillId="8" borderId="5" xfId="1" applyNumberFormat="1" applyFont="1" applyFill="1" applyBorder="1" applyAlignment="1">
      <alignment vertical="top" wrapText="1"/>
    </xf>
    <xf numFmtId="0" fontId="7" fillId="4" borderId="6" xfId="1" applyFont="1" applyFill="1" applyBorder="1" applyAlignment="1">
      <alignment vertical="top" wrapText="1"/>
    </xf>
    <xf numFmtId="0" fontId="7" fillId="4" borderId="5" xfId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1" fontId="3" fillId="2" borderId="6" xfId="1" applyNumberFormat="1" applyFont="1" applyFill="1" applyBorder="1" applyAlignment="1"/>
    <xf numFmtId="1" fontId="3" fillId="2" borderId="5" xfId="1" applyNumberFormat="1" applyFont="1" applyFill="1" applyBorder="1" applyAlignment="1"/>
    <xf numFmtId="164" fontId="3" fillId="2" borderId="6" xfId="1" applyNumberFormat="1" applyFont="1" applyFill="1" applyBorder="1" applyAlignment="1"/>
    <xf numFmtId="164" fontId="3" fillId="2" borderId="5" xfId="1" applyNumberFormat="1" applyFont="1" applyFill="1" applyBorder="1" applyAlignment="1"/>
    <xf numFmtId="0" fontId="0" fillId="0" borderId="0" xfId="0" applyAlignment="1"/>
    <xf numFmtId="0" fontId="0" fillId="0" borderId="1" xfId="0" applyBorder="1" applyAlignment="1"/>
    <xf numFmtId="1" fontId="7" fillId="13" borderId="1" xfId="1" applyNumberFormat="1" applyFont="1" applyFill="1" applyBorder="1" applyAlignment="1">
      <alignment horizontal="left" vertical="top"/>
    </xf>
    <xf numFmtId="1" fontId="7" fillId="12" borderId="1" xfId="1" applyNumberFormat="1" applyFont="1" applyFill="1" applyBorder="1" applyAlignment="1">
      <alignment horizontal="left" vertical="top"/>
    </xf>
    <xf numFmtId="1" fontId="7" fillId="11" borderId="1" xfId="1" applyNumberFormat="1" applyFont="1" applyFill="1" applyBorder="1" applyAlignment="1">
      <alignment horizontal="left" vertical="top"/>
    </xf>
    <xf numFmtId="1" fontId="7" fillId="10" borderId="1" xfId="1" applyNumberFormat="1" applyFont="1" applyFill="1" applyBorder="1" applyAlignment="1">
      <alignment horizontal="left" vertical="top"/>
    </xf>
    <xf numFmtId="1" fontId="7" fillId="9" borderId="1" xfId="1" applyNumberFormat="1" applyFont="1" applyFill="1" applyBorder="1" applyAlignment="1">
      <alignment horizontal="left" vertical="top"/>
    </xf>
    <xf numFmtId="1" fontId="7" fillId="8" borderId="1" xfId="1" applyNumberFormat="1" applyFont="1" applyFill="1" applyBorder="1" applyAlignment="1">
      <alignment horizontal="left" vertical="top"/>
    </xf>
    <xf numFmtId="1" fontId="7" fillId="7" borderId="1" xfId="1" applyNumberFormat="1" applyFont="1" applyFill="1" applyBorder="1" applyAlignment="1">
      <alignment horizontal="left" vertical="top"/>
    </xf>
    <xf numFmtId="1" fontId="7" fillId="6" borderId="1" xfId="1" applyNumberFormat="1" applyFont="1" applyFill="1" applyBorder="1" applyAlignment="1">
      <alignment horizontal="left" vertical="top"/>
    </xf>
    <xf numFmtId="0" fontId="7" fillId="5" borderId="1" xfId="1" applyFont="1" applyFill="1" applyBorder="1" applyAlignment="1">
      <alignment horizontal="left" vertical="top"/>
    </xf>
    <xf numFmtId="0" fontId="7" fillId="4" borderId="1" xfId="1" applyFont="1" applyFill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justify" vertical="top" wrapText="1"/>
    </xf>
    <xf numFmtId="14" fontId="13" fillId="0" borderId="0" xfId="0" applyNumberFormat="1" applyFont="1" applyBorder="1" applyAlignment="1">
      <alignment vertical="top" wrapText="1"/>
    </xf>
  </cellXfs>
  <cellStyles count="5">
    <cellStyle name="Normal_12" xfId="2"/>
    <cellStyle name="Normal_41" xfId="1"/>
    <cellStyle name="Обычный" xfId="0" builtinId="0"/>
    <cellStyle name="Обычный 2" xfId="3"/>
    <cellStyle name="Обычный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%20(4)/&#1054;&#1090;&#1095;&#1077;&#1090;&#1099;/&#1087;&#1088;&#1080;&#1083;&#1086;&#1078;&#1077;&#1085;&#1080;&#1077;%201%20&#1041;&#1055;-5&#1096;&#1072;&#1073;&#1083;&#1086;&#1085;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2:V38"/>
  <sheetViews>
    <sheetView tabSelected="1" zoomScale="80" zoomScaleNormal="80" workbookViewId="0">
      <pane xSplit="1" ySplit="3" topLeftCell="M4" activePane="bottomRight" state="frozen"/>
      <selection activeCell="B4" sqref="B4:R34"/>
      <selection pane="topRight" activeCell="B4" sqref="B4:R34"/>
      <selection pane="bottomLeft" activeCell="B4" sqref="B4:R34"/>
      <selection pane="bottomRight" activeCell="B2" sqref="B2:R3"/>
    </sheetView>
  </sheetViews>
  <sheetFormatPr defaultRowHeight="15" x14ac:dyDescent="0.2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  <col min="20" max="20" width="60.140625" style="48" customWidth="1"/>
    <col min="21" max="21" width="19.28515625" customWidth="1"/>
    <col min="22" max="22" width="19" customWidth="1"/>
    <col min="23" max="23" width="51" customWidth="1"/>
  </cols>
  <sheetData>
    <row r="2" spans="1:22" ht="49.5" customHeight="1" x14ac:dyDescent="0.25">
      <c r="A2" s="54" t="s">
        <v>15</v>
      </c>
      <c r="B2" s="55" t="s">
        <v>14</v>
      </c>
      <c r="C2" s="56"/>
      <c r="D2" s="57" t="s">
        <v>13</v>
      </c>
      <c r="E2" s="58"/>
      <c r="F2" s="59" t="s">
        <v>12</v>
      </c>
      <c r="G2" s="60"/>
      <c r="H2" s="61" t="s">
        <v>11</v>
      </c>
      <c r="I2" s="62"/>
      <c r="J2" s="63" t="s">
        <v>10</v>
      </c>
      <c r="K2" s="64"/>
      <c r="L2" s="65" t="s">
        <v>9</v>
      </c>
      <c r="M2" s="66"/>
      <c r="N2" s="30" t="s">
        <v>8</v>
      </c>
      <c r="O2" s="29" t="s">
        <v>7</v>
      </c>
      <c r="P2" s="28" t="s">
        <v>6</v>
      </c>
      <c r="Q2" s="67" t="s">
        <v>5</v>
      </c>
      <c r="R2" s="68"/>
      <c r="S2" s="46" t="s">
        <v>4</v>
      </c>
      <c r="T2" s="49" t="s">
        <v>27</v>
      </c>
    </row>
    <row r="3" spans="1:22" ht="16.5" x14ac:dyDescent="0.25">
      <c r="A3" s="69"/>
      <c r="B3" s="27" t="s">
        <v>3</v>
      </c>
      <c r="C3" s="27" t="s">
        <v>2</v>
      </c>
      <c r="D3" s="26" t="s">
        <v>3</v>
      </c>
      <c r="E3" s="25" t="s">
        <v>2</v>
      </c>
      <c r="F3" s="24" t="s">
        <v>3</v>
      </c>
      <c r="G3" s="24" t="s">
        <v>2</v>
      </c>
      <c r="H3" s="23" t="s">
        <v>3</v>
      </c>
      <c r="I3" s="23" t="s">
        <v>2</v>
      </c>
      <c r="J3" s="22" t="s">
        <v>3</v>
      </c>
      <c r="K3" s="22" t="s">
        <v>2</v>
      </c>
      <c r="L3" s="21" t="s">
        <v>3</v>
      </c>
      <c r="M3" s="21" t="s">
        <v>2</v>
      </c>
      <c r="N3" s="20" t="s">
        <v>2</v>
      </c>
      <c r="O3" s="19" t="s">
        <v>2</v>
      </c>
      <c r="P3" s="18" t="s">
        <v>2</v>
      </c>
      <c r="Q3" s="17" t="s">
        <v>3</v>
      </c>
      <c r="R3" s="17" t="s">
        <v>2</v>
      </c>
      <c r="S3" s="47"/>
      <c r="T3" s="50"/>
      <c r="U3" s="17" t="s">
        <v>3</v>
      </c>
      <c r="V3" s="17" t="s">
        <v>2</v>
      </c>
    </row>
    <row r="4" spans="1:22" ht="18.75" x14ac:dyDescent="0.3">
      <c r="A4" s="13">
        <v>1</v>
      </c>
      <c r="B4" s="12">
        <v>2</v>
      </c>
      <c r="C4" s="12">
        <v>50</v>
      </c>
      <c r="D4" s="11">
        <v>0</v>
      </c>
      <c r="E4" s="11">
        <v>0</v>
      </c>
      <c r="F4" s="10">
        <v>0</v>
      </c>
      <c r="G4" s="10">
        <v>0</v>
      </c>
      <c r="H4" s="9">
        <v>0</v>
      </c>
      <c r="I4" s="9">
        <v>0</v>
      </c>
      <c r="J4" s="8">
        <v>0</v>
      </c>
      <c r="K4" s="8">
        <v>0</v>
      </c>
      <c r="L4" s="16">
        <v>0</v>
      </c>
      <c r="M4" s="16">
        <v>0</v>
      </c>
      <c r="N4" s="6">
        <v>0</v>
      </c>
      <c r="O4" s="5">
        <v>0</v>
      </c>
      <c r="P4" s="14">
        <v>0</v>
      </c>
      <c r="Q4" s="15">
        <v>0</v>
      </c>
      <c r="R4" s="15">
        <v>0</v>
      </c>
      <c r="S4" s="2">
        <f t="shared" ref="S4:S34" si="0">R4+P4+O4+N4+M4+K4+I4+G4+E4+C4</f>
        <v>50</v>
      </c>
      <c r="T4" s="51" t="str">
        <f>INDEX($B$2:$R$2,1,MATCH($U4,$B4:$R4,0))</f>
        <v>заказные отправления                         (116, 161)</v>
      </c>
      <c r="U4" s="45">
        <f>SUMIF($B$3:$R$3,U$3,$B4:$R4)</f>
        <v>2</v>
      </c>
      <c r="V4" s="45">
        <f>SUMIF($B$3:$R$3,V$3,$B4:$R4)</f>
        <v>50</v>
      </c>
    </row>
    <row r="5" spans="1:22" ht="18.75" x14ac:dyDescent="0.3">
      <c r="A5" s="13">
        <f>A4+1</f>
        <v>2</v>
      </c>
      <c r="B5" s="12">
        <v>0</v>
      </c>
      <c r="C5" s="12">
        <v>0</v>
      </c>
      <c r="D5" s="11">
        <v>0</v>
      </c>
      <c r="E5" s="11">
        <v>0</v>
      </c>
      <c r="F5" s="10">
        <v>0</v>
      </c>
      <c r="G5" s="10">
        <v>0</v>
      </c>
      <c r="H5" s="9">
        <v>2</v>
      </c>
      <c r="I5" s="9">
        <v>50</v>
      </c>
      <c r="J5" s="8">
        <v>0</v>
      </c>
      <c r="K5" s="8">
        <v>0</v>
      </c>
      <c r="L5" s="7">
        <v>0</v>
      </c>
      <c r="M5" s="7">
        <v>0</v>
      </c>
      <c r="N5" s="6">
        <v>0</v>
      </c>
      <c r="O5" s="5">
        <v>0</v>
      </c>
      <c r="P5" s="14">
        <v>0</v>
      </c>
      <c r="Q5" s="3">
        <v>0</v>
      </c>
      <c r="R5" s="15">
        <v>0</v>
      </c>
      <c r="S5" s="2">
        <f t="shared" si="0"/>
        <v>50</v>
      </c>
      <c r="T5" s="51" t="str">
        <f t="shared" ref="T5:T8" si="1">INDEX($B$2:$R$2,1,MATCH($U5,$B5:$R5,0))</f>
        <v>мелкие пакеты,                                  ценные письма (121)</v>
      </c>
      <c r="U5" s="45">
        <f t="shared" ref="U5:V34" si="2">SUMIF($B$3:$R$3,U$3,$B5:$R5)</f>
        <v>2</v>
      </c>
      <c r="V5" s="45">
        <f t="shared" si="2"/>
        <v>50</v>
      </c>
    </row>
    <row r="6" spans="1:22" ht="18.75" x14ac:dyDescent="0.3">
      <c r="A6" s="13">
        <f>A5+1</f>
        <v>3</v>
      </c>
      <c r="B6" s="12">
        <v>3</v>
      </c>
      <c r="C6" s="12">
        <v>25000</v>
      </c>
      <c r="D6" s="11">
        <v>0</v>
      </c>
      <c r="E6" s="11">
        <v>0</v>
      </c>
      <c r="F6" s="10">
        <v>5</v>
      </c>
      <c r="G6" s="10">
        <v>325000</v>
      </c>
      <c r="H6" s="9">
        <v>0</v>
      </c>
      <c r="I6" s="9">
        <v>0</v>
      </c>
      <c r="J6" s="8">
        <v>0</v>
      </c>
      <c r="K6" s="8">
        <v>0</v>
      </c>
      <c r="L6" s="7">
        <v>0</v>
      </c>
      <c r="M6" s="7">
        <v>0</v>
      </c>
      <c r="N6" s="6">
        <v>0</v>
      </c>
      <c r="O6" s="5">
        <v>0</v>
      </c>
      <c r="P6" s="14">
        <v>0</v>
      </c>
      <c r="Q6" s="3">
        <v>0</v>
      </c>
      <c r="R6" s="15">
        <v>0</v>
      </c>
      <c r="S6" s="2">
        <f t="shared" si="0"/>
        <v>350000</v>
      </c>
      <c r="T6" s="53" t="e">
        <f t="shared" si="1"/>
        <v>#N/A</v>
      </c>
      <c r="U6" s="45">
        <f t="shared" si="2"/>
        <v>8</v>
      </c>
      <c r="V6" s="45">
        <f t="shared" si="2"/>
        <v>350000</v>
      </c>
    </row>
    <row r="7" spans="1:22" ht="18.75" x14ac:dyDescent="0.3">
      <c r="A7" s="13">
        <f>A6+1</f>
        <v>4</v>
      </c>
      <c r="B7" s="12">
        <v>0</v>
      </c>
      <c r="C7" s="12">
        <v>0</v>
      </c>
      <c r="D7" s="11">
        <v>0</v>
      </c>
      <c r="E7" s="11">
        <v>0</v>
      </c>
      <c r="F7" s="10">
        <v>0</v>
      </c>
      <c r="G7" s="10">
        <v>0</v>
      </c>
      <c r="H7" s="9">
        <v>0</v>
      </c>
      <c r="I7" s="9">
        <v>0</v>
      </c>
      <c r="J7" s="8">
        <v>2</v>
      </c>
      <c r="K7" s="8">
        <v>236</v>
      </c>
      <c r="L7" s="7">
        <v>0</v>
      </c>
      <c r="M7" s="7">
        <v>0</v>
      </c>
      <c r="N7" s="6">
        <v>0</v>
      </c>
      <c r="O7" s="5">
        <v>0</v>
      </c>
      <c r="P7" s="14">
        <v>0</v>
      </c>
      <c r="Q7" s="3">
        <v>0</v>
      </c>
      <c r="R7" s="15">
        <v>0</v>
      </c>
      <c r="S7" s="2">
        <f t="shared" si="0"/>
        <v>236</v>
      </c>
      <c r="T7" s="51" t="str">
        <f t="shared" si="1"/>
        <v xml:space="preserve"> EMS внутренние          (181 ,182)</v>
      </c>
      <c r="U7" s="45">
        <f t="shared" si="2"/>
        <v>2</v>
      </c>
      <c r="V7" s="45">
        <f t="shared" si="2"/>
        <v>236</v>
      </c>
    </row>
    <row r="8" spans="1:22" ht="18.75" x14ac:dyDescent="0.3">
      <c r="A8" s="13">
        <f>A7+1</f>
        <v>5</v>
      </c>
      <c r="B8" s="12">
        <v>0</v>
      </c>
      <c r="C8" s="12">
        <v>0</v>
      </c>
      <c r="D8" s="11">
        <v>0</v>
      </c>
      <c r="E8" s="11">
        <v>0</v>
      </c>
      <c r="F8" s="10">
        <v>0</v>
      </c>
      <c r="G8" s="10">
        <v>0</v>
      </c>
      <c r="H8" s="9">
        <v>3</v>
      </c>
      <c r="I8" s="9">
        <v>80000</v>
      </c>
      <c r="J8" s="8">
        <v>0</v>
      </c>
      <c r="K8" s="8">
        <v>0</v>
      </c>
      <c r="L8" s="7">
        <v>0</v>
      </c>
      <c r="M8" s="7">
        <v>0</v>
      </c>
      <c r="N8" s="6">
        <v>0</v>
      </c>
      <c r="O8" s="5">
        <v>0</v>
      </c>
      <c r="P8" s="14">
        <v>0</v>
      </c>
      <c r="Q8" s="3">
        <v>0</v>
      </c>
      <c r="R8" s="15">
        <v>0</v>
      </c>
      <c r="S8" s="2">
        <f t="shared" si="0"/>
        <v>80000</v>
      </c>
      <c r="T8" s="51" t="str">
        <f t="shared" si="1"/>
        <v>мелкие пакеты,                                  ценные письма (121)</v>
      </c>
      <c r="U8" s="45">
        <f t="shared" si="2"/>
        <v>3</v>
      </c>
      <c r="V8" s="45">
        <f t="shared" si="2"/>
        <v>80000</v>
      </c>
    </row>
    <row r="9" spans="1:22" ht="18.75" hidden="1" customHeight="1" x14ac:dyDescent="0.3">
      <c r="A9" s="13">
        <f>A8+1</f>
        <v>6</v>
      </c>
      <c r="B9" s="12">
        <v>0</v>
      </c>
      <c r="C9" s="12">
        <v>0</v>
      </c>
      <c r="D9" s="11">
        <v>50</v>
      </c>
      <c r="E9" s="11">
        <v>0</v>
      </c>
      <c r="F9" s="10">
        <v>0</v>
      </c>
      <c r="G9" s="10">
        <v>0</v>
      </c>
      <c r="H9" s="9">
        <v>0</v>
      </c>
      <c r="I9" s="9">
        <v>0</v>
      </c>
      <c r="J9" s="8">
        <v>0</v>
      </c>
      <c r="K9" s="8">
        <v>0</v>
      </c>
      <c r="L9" s="7">
        <v>0</v>
      </c>
      <c r="M9" s="7">
        <v>0</v>
      </c>
      <c r="N9" s="6">
        <v>0</v>
      </c>
      <c r="O9" s="5">
        <v>0</v>
      </c>
      <c r="P9" s="14">
        <v>0</v>
      </c>
      <c r="Q9" s="3">
        <v>0</v>
      </c>
      <c r="R9" s="15">
        <v>0</v>
      </c>
      <c r="S9" s="2">
        <f t="shared" si="0"/>
        <v>0</v>
      </c>
      <c r="T9" s="2"/>
      <c r="U9" s="45">
        <f t="shared" si="2"/>
        <v>50</v>
      </c>
      <c r="V9" s="45">
        <f t="shared" si="2"/>
        <v>0</v>
      </c>
    </row>
    <row r="10" spans="1:22" ht="18.75" hidden="1" customHeight="1" x14ac:dyDescent="0.3">
      <c r="A10" s="13">
        <v>7</v>
      </c>
      <c r="B10" s="12">
        <v>30</v>
      </c>
      <c r="C10" s="12">
        <v>0</v>
      </c>
      <c r="D10" s="11">
        <v>0</v>
      </c>
      <c r="E10" s="11">
        <v>0</v>
      </c>
      <c r="F10" s="10">
        <v>0</v>
      </c>
      <c r="G10" s="10">
        <v>0</v>
      </c>
      <c r="H10" s="9">
        <v>0</v>
      </c>
      <c r="I10" s="9">
        <v>0</v>
      </c>
      <c r="J10" s="8">
        <v>0</v>
      </c>
      <c r="K10" s="8">
        <v>0</v>
      </c>
      <c r="L10" s="7">
        <v>0</v>
      </c>
      <c r="M10" s="7">
        <v>0</v>
      </c>
      <c r="N10" s="6">
        <v>0</v>
      </c>
      <c r="O10" s="5">
        <v>0</v>
      </c>
      <c r="P10" s="14">
        <v>0</v>
      </c>
      <c r="Q10" s="3">
        <v>0</v>
      </c>
      <c r="R10" s="15">
        <v>0</v>
      </c>
      <c r="S10" s="2">
        <f t="shared" si="0"/>
        <v>0</v>
      </c>
      <c r="T10" s="2"/>
      <c r="U10" s="45">
        <f t="shared" si="2"/>
        <v>30</v>
      </c>
      <c r="V10" s="45">
        <f t="shared" si="2"/>
        <v>0</v>
      </c>
    </row>
    <row r="11" spans="1:22" ht="18.75" x14ac:dyDescent="0.3">
      <c r="A11" s="13">
        <f t="shared" ref="A11:A34" si="3">A10+1</f>
        <v>8</v>
      </c>
      <c r="B11" s="12">
        <v>0</v>
      </c>
      <c r="C11" s="12">
        <v>0</v>
      </c>
      <c r="D11" s="11">
        <v>0</v>
      </c>
      <c r="E11" s="11">
        <v>0</v>
      </c>
      <c r="F11" s="10">
        <v>0</v>
      </c>
      <c r="G11" s="10">
        <v>0</v>
      </c>
      <c r="H11" s="9">
        <v>1</v>
      </c>
      <c r="I11" s="9">
        <v>10500</v>
      </c>
      <c r="J11" s="8">
        <v>0</v>
      </c>
      <c r="K11" s="8">
        <v>0</v>
      </c>
      <c r="L11" s="7">
        <v>0</v>
      </c>
      <c r="M11" s="7">
        <v>0</v>
      </c>
      <c r="N11" s="6">
        <v>0</v>
      </c>
      <c r="O11" s="5">
        <v>0</v>
      </c>
      <c r="P11" s="14">
        <v>0</v>
      </c>
      <c r="Q11" s="3">
        <v>0</v>
      </c>
      <c r="R11" s="15">
        <v>0</v>
      </c>
      <c r="S11" s="2">
        <f t="shared" si="0"/>
        <v>10500</v>
      </c>
      <c r="T11" s="51" t="str">
        <f t="shared" ref="T11:T12" si="4">INDEX($B$2:$R$2,1,MATCH($U11,$B11:$R11,0))</f>
        <v>мелкие пакеты,                                  ценные письма (121)</v>
      </c>
      <c r="U11" s="45">
        <f t="shared" si="2"/>
        <v>1</v>
      </c>
      <c r="V11" s="45">
        <f t="shared" si="2"/>
        <v>10500</v>
      </c>
    </row>
    <row r="12" spans="1:22" ht="18.75" x14ac:dyDescent="0.3">
      <c r="A12" s="13">
        <f t="shared" si="3"/>
        <v>9</v>
      </c>
      <c r="B12" s="12">
        <v>0</v>
      </c>
      <c r="C12" s="12">
        <v>0</v>
      </c>
      <c r="D12" s="11">
        <v>0</v>
      </c>
      <c r="E12" s="11">
        <v>0</v>
      </c>
      <c r="F12" s="10">
        <v>0</v>
      </c>
      <c r="G12" s="10">
        <v>0</v>
      </c>
      <c r="H12" s="9">
        <v>0</v>
      </c>
      <c r="I12" s="9">
        <v>0</v>
      </c>
      <c r="J12" s="8">
        <v>0</v>
      </c>
      <c r="K12" s="8">
        <v>0</v>
      </c>
      <c r="L12" s="7">
        <v>8</v>
      </c>
      <c r="M12" s="7">
        <v>2563000</v>
      </c>
      <c r="N12" s="6">
        <v>0</v>
      </c>
      <c r="O12" s="5">
        <v>0</v>
      </c>
      <c r="P12" s="14">
        <v>0</v>
      </c>
      <c r="Q12" s="3">
        <v>0</v>
      </c>
      <c r="R12" s="15">
        <v>0</v>
      </c>
      <c r="S12" s="2">
        <f t="shared" si="0"/>
        <v>2563000</v>
      </c>
      <c r="T12" s="51" t="str">
        <f t="shared" si="4"/>
        <v>EMS международные  (321, 322)</v>
      </c>
      <c r="U12" s="45">
        <f t="shared" si="2"/>
        <v>8</v>
      </c>
      <c r="V12" s="45">
        <f t="shared" si="2"/>
        <v>2563000</v>
      </c>
    </row>
    <row r="13" spans="1:22" ht="18.75" hidden="1" customHeight="1" x14ac:dyDescent="0.3">
      <c r="A13" s="13">
        <f t="shared" si="3"/>
        <v>10</v>
      </c>
      <c r="B13" s="12">
        <v>0</v>
      </c>
      <c r="C13" s="12">
        <v>0</v>
      </c>
      <c r="D13" s="11">
        <v>0</v>
      </c>
      <c r="E13" s="11">
        <v>0</v>
      </c>
      <c r="F13" s="10">
        <v>0</v>
      </c>
      <c r="G13" s="10">
        <v>0</v>
      </c>
      <c r="H13" s="9">
        <v>0</v>
      </c>
      <c r="I13" s="9">
        <v>0</v>
      </c>
      <c r="J13" s="8">
        <v>0</v>
      </c>
      <c r="K13" s="8">
        <v>0</v>
      </c>
      <c r="L13" s="7">
        <v>0</v>
      </c>
      <c r="M13" s="7">
        <v>0</v>
      </c>
      <c r="N13" s="6">
        <v>0</v>
      </c>
      <c r="O13" s="5">
        <v>0</v>
      </c>
      <c r="P13" s="14">
        <v>0</v>
      </c>
      <c r="Q13" s="3">
        <v>0</v>
      </c>
      <c r="R13" s="3">
        <v>0</v>
      </c>
      <c r="S13" s="2">
        <f t="shared" si="0"/>
        <v>0</v>
      </c>
      <c r="T13" s="2"/>
      <c r="U13" s="45">
        <f t="shared" si="2"/>
        <v>0</v>
      </c>
      <c r="V13" s="45">
        <f t="shared" si="2"/>
        <v>0</v>
      </c>
    </row>
    <row r="14" spans="1:22" ht="18.75" x14ac:dyDescent="0.3">
      <c r="A14" s="13">
        <f t="shared" si="3"/>
        <v>11</v>
      </c>
      <c r="B14" s="12">
        <v>0</v>
      </c>
      <c r="C14" s="12">
        <v>0</v>
      </c>
      <c r="D14" s="11">
        <v>0</v>
      </c>
      <c r="E14" s="11">
        <v>0</v>
      </c>
      <c r="F14" s="10">
        <v>0</v>
      </c>
      <c r="G14" s="10">
        <v>0</v>
      </c>
      <c r="H14" s="9">
        <v>0</v>
      </c>
      <c r="I14" s="9">
        <v>0</v>
      </c>
      <c r="J14" s="8">
        <v>0</v>
      </c>
      <c r="K14" s="8">
        <v>0</v>
      </c>
      <c r="L14" s="7">
        <v>0</v>
      </c>
      <c r="M14" s="7">
        <v>0</v>
      </c>
      <c r="N14" s="6">
        <v>0</v>
      </c>
      <c r="O14" s="5">
        <v>0</v>
      </c>
      <c r="P14" s="4">
        <v>3260000</v>
      </c>
      <c r="Q14" s="3">
        <v>0</v>
      </c>
      <c r="R14" s="3">
        <v>0</v>
      </c>
      <c r="S14" s="2">
        <f t="shared" si="0"/>
        <v>3260000</v>
      </c>
      <c r="T14" s="51" t="str">
        <f>INDEX($B$2:$R$2,1,MATCH($U14,$B14:$R14,0))</f>
        <v>заказные отправления                         (116, 161)</v>
      </c>
      <c r="U14" s="45">
        <f t="shared" si="2"/>
        <v>0</v>
      </c>
      <c r="V14" s="45">
        <f t="shared" si="2"/>
        <v>3260000</v>
      </c>
    </row>
    <row r="15" spans="1:22" ht="18.75" hidden="1" customHeight="1" x14ac:dyDescent="0.3">
      <c r="A15" s="13">
        <f t="shared" si="3"/>
        <v>12</v>
      </c>
      <c r="B15" s="12">
        <v>0</v>
      </c>
      <c r="C15" s="12">
        <v>0</v>
      </c>
      <c r="D15" s="11">
        <v>236</v>
      </c>
      <c r="E15" s="11">
        <v>0</v>
      </c>
      <c r="F15" s="10">
        <v>0</v>
      </c>
      <c r="G15" s="10">
        <v>0</v>
      </c>
      <c r="H15" s="9">
        <v>0</v>
      </c>
      <c r="I15" s="9">
        <v>0</v>
      </c>
      <c r="J15" s="8">
        <v>0</v>
      </c>
      <c r="K15" s="8">
        <v>0</v>
      </c>
      <c r="L15" s="7">
        <v>0</v>
      </c>
      <c r="M15" s="7">
        <v>0</v>
      </c>
      <c r="N15" s="6">
        <v>0</v>
      </c>
      <c r="O15" s="5">
        <v>0</v>
      </c>
      <c r="P15" s="4">
        <v>0</v>
      </c>
      <c r="Q15" s="3">
        <v>0</v>
      </c>
      <c r="R15" s="3">
        <v>0</v>
      </c>
      <c r="S15" s="2">
        <f t="shared" si="0"/>
        <v>0</v>
      </c>
      <c r="T15" s="2"/>
      <c r="U15" s="45">
        <f t="shared" si="2"/>
        <v>236</v>
      </c>
      <c r="V15" s="45">
        <f t="shared" si="2"/>
        <v>0</v>
      </c>
    </row>
    <row r="16" spans="1:22" ht="18.75" x14ac:dyDescent="0.3">
      <c r="A16" s="13">
        <f t="shared" si="3"/>
        <v>13</v>
      </c>
      <c r="B16" s="12">
        <v>20</v>
      </c>
      <c r="C16" s="12">
        <v>25000</v>
      </c>
      <c r="D16" s="11">
        <v>0</v>
      </c>
      <c r="E16" s="11">
        <v>0</v>
      </c>
      <c r="F16" s="10">
        <v>56</v>
      </c>
      <c r="G16" s="10">
        <v>80000</v>
      </c>
      <c r="H16" s="9">
        <v>0</v>
      </c>
      <c r="I16" s="9">
        <v>0</v>
      </c>
      <c r="J16" s="8">
        <v>0</v>
      </c>
      <c r="K16" s="8">
        <v>0</v>
      </c>
      <c r="L16" s="7">
        <v>0</v>
      </c>
      <c r="M16" s="7">
        <v>0</v>
      </c>
      <c r="N16" s="6">
        <v>0</v>
      </c>
      <c r="O16" s="5">
        <v>0</v>
      </c>
      <c r="P16" s="4">
        <v>0</v>
      </c>
      <c r="Q16" s="3">
        <v>0</v>
      </c>
      <c r="R16" s="3">
        <v>0</v>
      </c>
      <c r="S16" s="2">
        <f t="shared" si="0"/>
        <v>105000</v>
      </c>
      <c r="T16" s="53" t="e">
        <f t="shared" ref="T16:T17" si="5">INDEX($B$2:$R$2,1,MATCH($U16,$B16:$R16,0))</f>
        <v>#N/A</v>
      </c>
      <c r="U16" s="45">
        <f t="shared" si="2"/>
        <v>76</v>
      </c>
      <c r="V16" s="45">
        <f t="shared" si="2"/>
        <v>105000</v>
      </c>
    </row>
    <row r="17" spans="1:22" ht="18.75" x14ac:dyDescent="0.3">
      <c r="A17" s="13">
        <f t="shared" si="3"/>
        <v>14</v>
      </c>
      <c r="B17" s="12">
        <v>0</v>
      </c>
      <c r="C17" s="12">
        <v>0</v>
      </c>
      <c r="D17" s="11">
        <v>0</v>
      </c>
      <c r="E17" s="11">
        <v>0</v>
      </c>
      <c r="F17" s="10">
        <v>0</v>
      </c>
      <c r="G17" s="10">
        <v>0</v>
      </c>
      <c r="H17" s="9">
        <v>0</v>
      </c>
      <c r="I17" s="9">
        <v>0</v>
      </c>
      <c r="J17" s="8">
        <v>0</v>
      </c>
      <c r="K17" s="8">
        <v>0</v>
      </c>
      <c r="L17" s="7">
        <v>0</v>
      </c>
      <c r="M17" s="7">
        <v>0</v>
      </c>
      <c r="N17" s="6">
        <v>236000</v>
      </c>
      <c r="O17" s="5">
        <v>0</v>
      </c>
      <c r="P17" s="4">
        <v>0</v>
      </c>
      <c r="Q17" s="3">
        <v>0</v>
      </c>
      <c r="R17" s="3">
        <v>0</v>
      </c>
      <c r="S17" s="2">
        <f t="shared" si="0"/>
        <v>236000</v>
      </c>
      <c r="T17" s="51" t="str">
        <f t="shared" si="5"/>
        <v>заказные отправления                         (116, 161)</v>
      </c>
      <c r="U17" s="45">
        <f t="shared" si="2"/>
        <v>0</v>
      </c>
      <c r="V17" s="45">
        <f t="shared" si="2"/>
        <v>236000</v>
      </c>
    </row>
    <row r="18" spans="1:22" ht="18.75" hidden="1" customHeight="1" x14ac:dyDescent="0.3">
      <c r="A18" s="13">
        <f t="shared" si="3"/>
        <v>15</v>
      </c>
      <c r="B18" s="12">
        <v>0</v>
      </c>
      <c r="C18" s="12">
        <v>0</v>
      </c>
      <c r="D18" s="11">
        <v>0</v>
      </c>
      <c r="E18" s="11">
        <v>0</v>
      </c>
      <c r="F18" s="10">
        <v>0</v>
      </c>
      <c r="G18" s="10">
        <v>0</v>
      </c>
      <c r="H18" s="9">
        <v>0</v>
      </c>
      <c r="I18" s="9">
        <v>0</v>
      </c>
      <c r="J18" s="8">
        <v>0</v>
      </c>
      <c r="K18" s="8">
        <v>0</v>
      </c>
      <c r="L18" s="7">
        <v>0</v>
      </c>
      <c r="M18" s="7">
        <v>0</v>
      </c>
      <c r="N18" s="6">
        <v>0</v>
      </c>
      <c r="O18" s="5">
        <v>0</v>
      </c>
      <c r="P18" s="4">
        <v>0</v>
      </c>
      <c r="Q18" s="3">
        <v>0</v>
      </c>
      <c r="R18" s="3">
        <v>0</v>
      </c>
      <c r="S18" s="2">
        <f t="shared" si="0"/>
        <v>0</v>
      </c>
      <c r="T18" s="2"/>
      <c r="U18" s="45">
        <f t="shared" si="2"/>
        <v>0</v>
      </c>
      <c r="V18" s="45">
        <f t="shared" si="2"/>
        <v>0</v>
      </c>
    </row>
    <row r="19" spans="1:22" ht="18.75" hidden="1" customHeight="1" x14ac:dyDescent="0.3">
      <c r="A19" s="13">
        <f t="shared" si="3"/>
        <v>16</v>
      </c>
      <c r="B19" s="12">
        <v>0</v>
      </c>
      <c r="C19" s="12">
        <v>0</v>
      </c>
      <c r="D19" s="11">
        <v>0</v>
      </c>
      <c r="E19" s="11">
        <v>0</v>
      </c>
      <c r="F19" s="10">
        <v>0</v>
      </c>
      <c r="G19" s="10">
        <v>0</v>
      </c>
      <c r="H19" s="9">
        <v>0</v>
      </c>
      <c r="I19" s="9">
        <v>0</v>
      </c>
      <c r="J19" s="8">
        <v>0</v>
      </c>
      <c r="K19" s="8">
        <v>0</v>
      </c>
      <c r="L19" s="7">
        <v>0</v>
      </c>
      <c r="M19" s="7">
        <v>0</v>
      </c>
      <c r="N19" s="6">
        <v>0</v>
      </c>
      <c r="O19" s="5">
        <v>0</v>
      </c>
      <c r="P19" s="4">
        <v>0</v>
      </c>
      <c r="Q19" s="3">
        <v>0</v>
      </c>
      <c r="R19" s="3">
        <v>0</v>
      </c>
      <c r="S19" s="2">
        <f t="shared" si="0"/>
        <v>0</v>
      </c>
      <c r="T19" s="2"/>
      <c r="U19" s="45">
        <f t="shared" si="2"/>
        <v>0</v>
      </c>
      <c r="V19" s="45">
        <f t="shared" si="2"/>
        <v>0</v>
      </c>
    </row>
    <row r="20" spans="1:22" ht="18.75" x14ac:dyDescent="0.3">
      <c r="A20" s="13">
        <f t="shared" si="3"/>
        <v>17</v>
      </c>
      <c r="B20" s="12">
        <v>1</v>
      </c>
      <c r="C20" s="12">
        <v>230000</v>
      </c>
      <c r="D20" s="11">
        <v>0</v>
      </c>
      <c r="E20" s="11">
        <v>0</v>
      </c>
      <c r="F20" s="10">
        <v>0</v>
      </c>
      <c r="G20" s="10">
        <v>0</v>
      </c>
      <c r="H20" s="9">
        <v>0</v>
      </c>
      <c r="I20" s="9">
        <v>0</v>
      </c>
      <c r="J20" s="8">
        <v>2</v>
      </c>
      <c r="K20" s="8">
        <v>256000</v>
      </c>
      <c r="L20" s="7">
        <v>0</v>
      </c>
      <c r="M20" s="7">
        <v>0</v>
      </c>
      <c r="N20" s="6">
        <v>0</v>
      </c>
      <c r="O20" s="5">
        <v>0</v>
      </c>
      <c r="P20" s="4">
        <v>0</v>
      </c>
      <c r="Q20" s="3">
        <v>0</v>
      </c>
      <c r="R20" s="3">
        <v>0</v>
      </c>
      <c r="S20" s="2">
        <f t="shared" si="0"/>
        <v>486000</v>
      </c>
      <c r="T20" s="53" t="e">
        <f t="shared" ref="T20:T22" si="6">INDEX($B$2:$R$2,1,MATCH($U20,$B20:$R20,0))</f>
        <v>#N/A</v>
      </c>
      <c r="U20" s="45">
        <f t="shared" si="2"/>
        <v>3</v>
      </c>
      <c r="V20" s="45">
        <f t="shared" si="2"/>
        <v>486000</v>
      </c>
    </row>
    <row r="21" spans="1:22" ht="18.75" x14ac:dyDescent="0.3">
      <c r="A21" s="13">
        <f t="shared" si="3"/>
        <v>18</v>
      </c>
      <c r="B21" s="12">
        <v>0</v>
      </c>
      <c r="C21" s="12">
        <v>0</v>
      </c>
      <c r="D21" s="11">
        <v>56</v>
      </c>
      <c r="E21" s="11">
        <v>25000</v>
      </c>
      <c r="F21" s="10">
        <v>0</v>
      </c>
      <c r="G21" s="10">
        <v>0</v>
      </c>
      <c r="H21" s="9">
        <v>0</v>
      </c>
      <c r="I21" s="9">
        <v>0</v>
      </c>
      <c r="J21" s="8">
        <v>0</v>
      </c>
      <c r="K21" s="8">
        <v>0</v>
      </c>
      <c r="L21" s="7">
        <v>2</v>
      </c>
      <c r="M21" s="7">
        <v>35000</v>
      </c>
      <c r="N21" s="6">
        <v>0</v>
      </c>
      <c r="O21" s="5">
        <v>0</v>
      </c>
      <c r="P21" s="4">
        <v>1230000</v>
      </c>
      <c r="Q21" s="3">
        <v>0</v>
      </c>
      <c r="R21" s="3">
        <v>0</v>
      </c>
      <c r="S21" s="2">
        <f t="shared" si="0"/>
        <v>1290000</v>
      </c>
      <c r="T21" s="53" t="e">
        <f t="shared" si="6"/>
        <v>#N/A</v>
      </c>
      <c r="U21" s="45">
        <f t="shared" si="2"/>
        <v>58</v>
      </c>
      <c r="V21" s="45">
        <f t="shared" si="2"/>
        <v>1290000</v>
      </c>
    </row>
    <row r="22" spans="1:22" ht="18.75" x14ac:dyDescent="0.3">
      <c r="A22" s="13">
        <f t="shared" si="3"/>
        <v>19</v>
      </c>
      <c r="B22" s="12">
        <v>0</v>
      </c>
      <c r="C22" s="12">
        <v>0</v>
      </c>
      <c r="D22" s="11">
        <v>2</v>
      </c>
      <c r="E22" s="11">
        <v>25000</v>
      </c>
      <c r="F22" s="10">
        <v>0</v>
      </c>
      <c r="G22" s="10">
        <v>0</v>
      </c>
      <c r="H22" s="9">
        <v>0</v>
      </c>
      <c r="I22" s="9">
        <v>0</v>
      </c>
      <c r="J22" s="8">
        <v>0</v>
      </c>
      <c r="K22" s="8">
        <v>0</v>
      </c>
      <c r="L22" s="7">
        <v>0</v>
      </c>
      <c r="M22" s="7">
        <v>0</v>
      </c>
      <c r="N22" s="6">
        <v>0</v>
      </c>
      <c r="O22" s="5">
        <v>0</v>
      </c>
      <c r="P22" s="4">
        <v>0</v>
      </c>
      <c r="Q22" s="3">
        <v>0</v>
      </c>
      <c r="R22" s="3">
        <v>0</v>
      </c>
      <c r="S22" s="2">
        <f t="shared" si="0"/>
        <v>25000</v>
      </c>
      <c r="T22" s="51" t="str">
        <f t="shared" si="6"/>
        <v>простые отправления                               (117, 165)</v>
      </c>
      <c r="U22" s="45">
        <f t="shared" si="2"/>
        <v>2</v>
      </c>
      <c r="V22" s="45">
        <f t="shared" si="2"/>
        <v>25000</v>
      </c>
    </row>
    <row r="23" spans="1:22" ht="18.75" hidden="1" customHeight="1" x14ac:dyDescent="0.3">
      <c r="A23" s="13">
        <f t="shared" si="3"/>
        <v>20</v>
      </c>
      <c r="B23" s="12">
        <v>0</v>
      </c>
      <c r="C23" s="12">
        <v>0</v>
      </c>
      <c r="D23" s="11">
        <v>0</v>
      </c>
      <c r="E23" s="11">
        <v>0</v>
      </c>
      <c r="F23" s="10">
        <v>0</v>
      </c>
      <c r="G23" s="10">
        <v>0</v>
      </c>
      <c r="H23" s="9">
        <v>0</v>
      </c>
      <c r="I23" s="9">
        <v>0</v>
      </c>
      <c r="J23" s="8">
        <v>0</v>
      </c>
      <c r="K23" s="8">
        <v>0</v>
      </c>
      <c r="L23" s="7">
        <v>0</v>
      </c>
      <c r="M23" s="7">
        <v>0</v>
      </c>
      <c r="N23" s="6">
        <v>0</v>
      </c>
      <c r="O23" s="5">
        <v>0</v>
      </c>
      <c r="P23" s="4">
        <v>0</v>
      </c>
      <c r="Q23" s="3">
        <v>0</v>
      </c>
      <c r="R23" s="3">
        <v>0</v>
      </c>
      <c r="S23" s="2">
        <f t="shared" si="0"/>
        <v>0</v>
      </c>
      <c r="T23" s="2"/>
      <c r="U23" s="45">
        <f t="shared" si="2"/>
        <v>0</v>
      </c>
      <c r="V23" s="45">
        <f t="shared" si="2"/>
        <v>0</v>
      </c>
    </row>
    <row r="24" spans="1:22" ht="18.75" x14ac:dyDescent="0.3">
      <c r="A24" s="13">
        <f t="shared" si="3"/>
        <v>21</v>
      </c>
      <c r="B24" s="12">
        <v>0</v>
      </c>
      <c r="C24" s="12">
        <v>0</v>
      </c>
      <c r="D24" s="11">
        <v>0</v>
      </c>
      <c r="E24" s="11">
        <v>0</v>
      </c>
      <c r="F24" s="10">
        <v>0</v>
      </c>
      <c r="G24" s="10">
        <v>0</v>
      </c>
      <c r="H24" s="9">
        <v>45</v>
      </c>
      <c r="I24" s="9">
        <v>2569</v>
      </c>
      <c r="J24" s="8">
        <v>0</v>
      </c>
      <c r="K24" s="8">
        <v>0</v>
      </c>
      <c r="L24" s="7">
        <v>0</v>
      </c>
      <c r="M24" s="7">
        <v>0</v>
      </c>
      <c r="N24" s="6">
        <v>0</v>
      </c>
      <c r="O24" s="5">
        <v>0</v>
      </c>
      <c r="P24" s="4">
        <v>0</v>
      </c>
      <c r="Q24" s="3">
        <v>0</v>
      </c>
      <c r="R24" s="3">
        <v>0</v>
      </c>
      <c r="S24" s="2">
        <f t="shared" si="0"/>
        <v>2569</v>
      </c>
      <c r="T24" s="51" t="str">
        <f t="shared" ref="T24:T25" si="7">INDEX($B$2:$R$2,1,MATCH($U24,$B24:$R24,0))</f>
        <v>мелкие пакеты,                                  ценные письма (121)</v>
      </c>
      <c r="U24" s="45">
        <f t="shared" si="2"/>
        <v>45</v>
      </c>
      <c r="V24" s="45">
        <f t="shared" si="2"/>
        <v>2569</v>
      </c>
    </row>
    <row r="25" spans="1:22" ht="18.75" x14ac:dyDescent="0.3">
      <c r="A25" s="13">
        <f t="shared" si="3"/>
        <v>22</v>
      </c>
      <c r="B25" s="12">
        <v>0</v>
      </c>
      <c r="C25" s="12">
        <v>0</v>
      </c>
      <c r="D25" s="11">
        <v>0</v>
      </c>
      <c r="E25" s="11">
        <v>0</v>
      </c>
      <c r="F25" s="10">
        <v>0</v>
      </c>
      <c r="G25" s="10">
        <v>0</v>
      </c>
      <c r="H25" s="9">
        <v>0</v>
      </c>
      <c r="I25" s="9">
        <v>0</v>
      </c>
      <c r="J25" s="8">
        <v>0</v>
      </c>
      <c r="K25" s="8">
        <v>0</v>
      </c>
      <c r="L25" s="7">
        <v>0</v>
      </c>
      <c r="M25" s="7">
        <v>0</v>
      </c>
      <c r="N25" s="6">
        <v>0</v>
      </c>
      <c r="O25" s="5">
        <v>0</v>
      </c>
      <c r="P25" s="4">
        <v>256000</v>
      </c>
      <c r="Q25" s="3">
        <v>0</v>
      </c>
      <c r="R25" s="3">
        <v>0</v>
      </c>
      <c r="S25" s="2">
        <f t="shared" si="0"/>
        <v>256000</v>
      </c>
      <c r="T25" s="51" t="str">
        <f t="shared" si="7"/>
        <v>заказные отправления                         (116, 161)</v>
      </c>
      <c r="U25" s="45">
        <f t="shared" si="2"/>
        <v>0</v>
      </c>
      <c r="V25" s="45">
        <f t="shared" si="2"/>
        <v>256000</v>
      </c>
    </row>
    <row r="26" spans="1:22" ht="18.75" hidden="1" customHeight="1" x14ac:dyDescent="0.3">
      <c r="A26" s="13">
        <f t="shared" si="3"/>
        <v>23</v>
      </c>
      <c r="B26" s="12">
        <v>0</v>
      </c>
      <c r="C26" s="12">
        <v>0</v>
      </c>
      <c r="D26" s="11">
        <v>0</v>
      </c>
      <c r="E26" s="11">
        <v>0</v>
      </c>
      <c r="F26" s="10">
        <v>0</v>
      </c>
      <c r="G26" s="10">
        <v>0</v>
      </c>
      <c r="H26" s="9">
        <v>0</v>
      </c>
      <c r="I26" s="9">
        <v>0</v>
      </c>
      <c r="J26" s="8">
        <v>0</v>
      </c>
      <c r="K26" s="8">
        <v>0</v>
      </c>
      <c r="L26" s="7">
        <v>0</v>
      </c>
      <c r="M26" s="7">
        <v>0</v>
      </c>
      <c r="N26" s="6">
        <v>0</v>
      </c>
      <c r="O26" s="5">
        <v>0</v>
      </c>
      <c r="P26" s="4">
        <v>0</v>
      </c>
      <c r="Q26" s="3">
        <v>0</v>
      </c>
      <c r="R26" s="3">
        <v>0</v>
      </c>
      <c r="S26" s="2">
        <f t="shared" si="0"/>
        <v>0</v>
      </c>
      <c r="T26" s="2"/>
      <c r="U26" s="45">
        <f t="shared" si="2"/>
        <v>0</v>
      </c>
      <c r="V26" s="45">
        <f t="shared" si="2"/>
        <v>0</v>
      </c>
    </row>
    <row r="27" spans="1:22" ht="18.75" x14ac:dyDescent="0.3">
      <c r="A27" s="13">
        <f t="shared" si="3"/>
        <v>24</v>
      </c>
      <c r="B27" s="12">
        <v>0</v>
      </c>
      <c r="C27" s="12">
        <v>0</v>
      </c>
      <c r="D27" s="11">
        <v>0</v>
      </c>
      <c r="E27" s="11">
        <v>0</v>
      </c>
      <c r="F27" s="10">
        <v>0</v>
      </c>
      <c r="G27" s="10">
        <v>0</v>
      </c>
      <c r="H27" s="9">
        <v>0</v>
      </c>
      <c r="I27" s="9">
        <v>0</v>
      </c>
      <c r="J27" s="8">
        <v>1</v>
      </c>
      <c r="K27" s="8">
        <v>56000</v>
      </c>
      <c r="L27" s="7">
        <v>0</v>
      </c>
      <c r="M27" s="7">
        <v>0</v>
      </c>
      <c r="N27" s="6">
        <v>0</v>
      </c>
      <c r="O27" s="5">
        <v>0</v>
      </c>
      <c r="P27" s="4">
        <v>0</v>
      </c>
      <c r="Q27" s="3">
        <v>15</v>
      </c>
      <c r="R27" s="3">
        <v>2360000</v>
      </c>
      <c r="S27" s="2">
        <f t="shared" si="0"/>
        <v>2416000</v>
      </c>
      <c r="T27" s="53" t="e">
        <f t="shared" ref="T27:T28" si="8">INDEX($B$2:$R$2,1,MATCH($U27,$B27:$R27,0))</f>
        <v>#N/A</v>
      </c>
      <c r="U27" s="45">
        <f t="shared" si="2"/>
        <v>16</v>
      </c>
      <c r="V27" s="45">
        <f t="shared" si="2"/>
        <v>2416000</v>
      </c>
    </row>
    <row r="28" spans="1:22" ht="18.75" x14ac:dyDescent="0.3">
      <c r="A28" s="13">
        <f t="shared" si="3"/>
        <v>25</v>
      </c>
      <c r="B28" s="12">
        <v>15</v>
      </c>
      <c r="C28" s="12">
        <v>256000</v>
      </c>
      <c r="D28" s="11">
        <v>0</v>
      </c>
      <c r="E28" s="11">
        <v>0</v>
      </c>
      <c r="F28" s="10">
        <v>0</v>
      </c>
      <c r="G28" s="10">
        <v>0</v>
      </c>
      <c r="H28" s="9">
        <v>0</v>
      </c>
      <c r="I28" s="9">
        <v>0</v>
      </c>
      <c r="J28" s="8">
        <v>0</v>
      </c>
      <c r="K28" s="8">
        <v>0</v>
      </c>
      <c r="L28" s="7">
        <v>0</v>
      </c>
      <c r="M28" s="7">
        <v>0</v>
      </c>
      <c r="N28" s="6">
        <v>0</v>
      </c>
      <c r="O28" s="5">
        <v>0</v>
      </c>
      <c r="P28" s="4">
        <v>0</v>
      </c>
      <c r="Q28" s="3">
        <v>0</v>
      </c>
      <c r="R28" s="3">
        <v>0</v>
      </c>
      <c r="S28" s="2">
        <f t="shared" si="0"/>
        <v>256000</v>
      </c>
      <c r="T28" s="51" t="str">
        <f t="shared" si="8"/>
        <v>заказные отправления                         (116, 161)</v>
      </c>
      <c r="U28" s="45">
        <f t="shared" si="2"/>
        <v>15</v>
      </c>
      <c r="V28" s="45">
        <f t="shared" si="2"/>
        <v>256000</v>
      </c>
    </row>
    <row r="29" spans="1:22" ht="18.75" hidden="1" customHeight="1" x14ac:dyDescent="0.3">
      <c r="A29" s="13">
        <f t="shared" si="3"/>
        <v>26</v>
      </c>
      <c r="B29" s="12">
        <v>0</v>
      </c>
      <c r="C29" s="12">
        <v>0</v>
      </c>
      <c r="D29" s="11">
        <v>0</v>
      </c>
      <c r="E29" s="11">
        <v>0</v>
      </c>
      <c r="F29" s="10">
        <v>0</v>
      </c>
      <c r="G29" s="10">
        <v>0</v>
      </c>
      <c r="H29" s="9">
        <v>0</v>
      </c>
      <c r="I29" s="9">
        <v>0</v>
      </c>
      <c r="J29" s="8">
        <v>0</v>
      </c>
      <c r="K29" s="8">
        <v>0</v>
      </c>
      <c r="L29" s="7">
        <v>0</v>
      </c>
      <c r="M29" s="7">
        <v>0</v>
      </c>
      <c r="N29" s="6">
        <v>0</v>
      </c>
      <c r="O29" s="5">
        <v>0</v>
      </c>
      <c r="P29" s="4">
        <v>0</v>
      </c>
      <c r="Q29" s="3">
        <v>0</v>
      </c>
      <c r="R29" s="3">
        <v>0</v>
      </c>
      <c r="S29" s="2">
        <f t="shared" si="0"/>
        <v>0</v>
      </c>
      <c r="T29" s="2"/>
      <c r="U29" s="45">
        <f t="shared" si="2"/>
        <v>0</v>
      </c>
      <c r="V29" s="45">
        <f t="shared" si="2"/>
        <v>0</v>
      </c>
    </row>
    <row r="30" spans="1:22" ht="18.75" hidden="1" customHeight="1" x14ac:dyDescent="0.3">
      <c r="A30" s="13">
        <f t="shared" si="3"/>
        <v>27</v>
      </c>
      <c r="B30" s="12">
        <v>0</v>
      </c>
      <c r="C30" s="12">
        <v>0</v>
      </c>
      <c r="D30" s="11">
        <v>0</v>
      </c>
      <c r="E30" s="11">
        <v>0</v>
      </c>
      <c r="F30" s="10">
        <v>0</v>
      </c>
      <c r="G30" s="10">
        <v>0</v>
      </c>
      <c r="H30" s="9">
        <v>0</v>
      </c>
      <c r="I30" s="9">
        <v>0</v>
      </c>
      <c r="J30" s="8">
        <v>0</v>
      </c>
      <c r="K30" s="8">
        <v>0</v>
      </c>
      <c r="L30" s="7">
        <v>0</v>
      </c>
      <c r="M30" s="7">
        <v>0</v>
      </c>
      <c r="N30" s="6">
        <v>0</v>
      </c>
      <c r="O30" s="5">
        <v>0</v>
      </c>
      <c r="P30" s="4">
        <v>0</v>
      </c>
      <c r="Q30" s="3">
        <v>0</v>
      </c>
      <c r="R30" s="3">
        <v>0</v>
      </c>
      <c r="S30" s="2">
        <f t="shared" si="0"/>
        <v>0</v>
      </c>
      <c r="T30" s="2"/>
      <c r="U30" s="45">
        <f t="shared" si="2"/>
        <v>0</v>
      </c>
      <c r="V30" s="45">
        <f t="shared" si="2"/>
        <v>0</v>
      </c>
    </row>
    <row r="31" spans="1:22" ht="18.75" hidden="1" customHeight="1" x14ac:dyDescent="0.3">
      <c r="A31" s="13">
        <f t="shared" si="3"/>
        <v>28</v>
      </c>
      <c r="B31" s="12">
        <v>0</v>
      </c>
      <c r="C31" s="12">
        <v>0</v>
      </c>
      <c r="D31" s="11">
        <v>0</v>
      </c>
      <c r="E31" s="11">
        <v>0</v>
      </c>
      <c r="F31" s="10">
        <v>0</v>
      </c>
      <c r="G31" s="10">
        <v>0</v>
      </c>
      <c r="H31" s="9">
        <v>0</v>
      </c>
      <c r="I31" s="9">
        <v>0</v>
      </c>
      <c r="J31" s="8">
        <v>0</v>
      </c>
      <c r="K31" s="8">
        <v>0</v>
      </c>
      <c r="L31" s="7">
        <v>0</v>
      </c>
      <c r="M31" s="7">
        <v>0</v>
      </c>
      <c r="N31" s="6">
        <v>0</v>
      </c>
      <c r="O31" s="5">
        <v>0</v>
      </c>
      <c r="P31" s="4">
        <v>0</v>
      </c>
      <c r="Q31" s="3">
        <v>0</v>
      </c>
      <c r="R31" s="3">
        <v>0</v>
      </c>
      <c r="S31" s="2">
        <f t="shared" si="0"/>
        <v>0</v>
      </c>
      <c r="T31" s="2"/>
      <c r="U31" s="45">
        <f t="shared" si="2"/>
        <v>0</v>
      </c>
      <c r="V31" s="45">
        <f t="shared" si="2"/>
        <v>0</v>
      </c>
    </row>
    <row r="32" spans="1:22" ht="18.75" hidden="1" customHeight="1" x14ac:dyDescent="0.3">
      <c r="A32" s="13">
        <f t="shared" si="3"/>
        <v>29</v>
      </c>
      <c r="B32" s="12">
        <v>0</v>
      </c>
      <c r="C32" s="12">
        <v>0</v>
      </c>
      <c r="D32" s="11">
        <v>0</v>
      </c>
      <c r="E32" s="11">
        <v>0</v>
      </c>
      <c r="F32" s="10">
        <v>0</v>
      </c>
      <c r="G32" s="10">
        <v>0</v>
      </c>
      <c r="H32" s="9">
        <v>0</v>
      </c>
      <c r="I32" s="9">
        <v>0</v>
      </c>
      <c r="J32" s="8">
        <v>0</v>
      </c>
      <c r="K32" s="8">
        <v>0</v>
      </c>
      <c r="L32" s="7">
        <v>0</v>
      </c>
      <c r="M32" s="7">
        <v>0</v>
      </c>
      <c r="N32" s="6">
        <v>0</v>
      </c>
      <c r="O32" s="5">
        <v>0</v>
      </c>
      <c r="P32" s="4">
        <v>0</v>
      </c>
      <c r="Q32" s="3">
        <v>0</v>
      </c>
      <c r="R32" s="3">
        <v>0</v>
      </c>
      <c r="S32" s="2">
        <f t="shared" si="0"/>
        <v>0</v>
      </c>
      <c r="T32" s="2"/>
      <c r="U32" s="45">
        <f t="shared" si="2"/>
        <v>0</v>
      </c>
      <c r="V32" s="45">
        <f t="shared" si="2"/>
        <v>0</v>
      </c>
    </row>
    <row r="33" spans="1:22" ht="18.75" x14ac:dyDescent="0.3">
      <c r="A33" s="13">
        <f t="shared" si="3"/>
        <v>30</v>
      </c>
      <c r="B33" s="12">
        <v>15</v>
      </c>
      <c r="C33" s="12">
        <v>85600</v>
      </c>
      <c r="D33" s="11">
        <v>0</v>
      </c>
      <c r="E33" s="11">
        <v>0</v>
      </c>
      <c r="F33" s="10">
        <v>0</v>
      </c>
      <c r="G33" s="10">
        <v>0</v>
      </c>
      <c r="H33" s="9">
        <v>0</v>
      </c>
      <c r="I33" s="9">
        <v>0</v>
      </c>
      <c r="J33" s="8">
        <v>0</v>
      </c>
      <c r="K33" s="8">
        <v>0</v>
      </c>
      <c r="L33" s="7">
        <v>0</v>
      </c>
      <c r="M33" s="7">
        <v>0</v>
      </c>
      <c r="N33" s="6">
        <v>0</v>
      </c>
      <c r="O33" s="5">
        <v>0</v>
      </c>
      <c r="P33" s="4">
        <v>0</v>
      </c>
      <c r="Q33" s="3">
        <v>0</v>
      </c>
      <c r="R33" s="3">
        <v>0</v>
      </c>
      <c r="S33" s="2">
        <f t="shared" si="0"/>
        <v>85600</v>
      </c>
      <c r="T33" s="51" t="str">
        <f>INDEX($B$2:$R$2,1,MATCH($U33,$B33:$R33,0))</f>
        <v>заказные отправления                         (116, 161)</v>
      </c>
      <c r="U33" s="45">
        <f t="shared" si="2"/>
        <v>15</v>
      </c>
      <c r="V33" s="45">
        <f t="shared" si="2"/>
        <v>85600</v>
      </c>
    </row>
    <row r="34" spans="1:22" ht="18.75" hidden="1" customHeight="1" x14ac:dyDescent="0.3">
      <c r="A34" s="13">
        <f t="shared" si="3"/>
        <v>31</v>
      </c>
      <c r="B34" s="12">
        <v>0</v>
      </c>
      <c r="C34" s="12">
        <v>0</v>
      </c>
      <c r="D34" s="11">
        <v>0</v>
      </c>
      <c r="E34" s="11">
        <v>0</v>
      </c>
      <c r="F34" s="10">
        <v>0</v>
      </c>
      <c r="G34" s="10">
        <v>0</v>
      </c>
      <c r="H34" s="9">
        <v>0</v>
      </c>
      <c r="I34" s="9">
        <v>0</v>
      </c>
      <c r="J34" s="8">
        <v>0</v>
      </c>
      <c r="K34" s="8">
        <v>0</v>
      </c>
      <c r="L34" s="7">
        <v>0</v>
      </c>
      <c r="M34" s="7">
        <v>0</v>
      </c>
      <c r="N34" s="6">
        <v>0</v>
      </c>
      <c r="O34" s="5">
        <v>0</v>
      </c>
      <c r="P34" s="4">
        <v>0</v>
      </c>
      <c r="Q34" s="3">
        <v>0</v>
      </c>
      <c r="R34" s="3">
        <v>0</v>
      </c>
      <c r="S34" s="2">
        <f t="shared" si="0"/>
        <v>0</v>
      </c>
      <c r="T34" s="2"/>
      <c r="U34" s="45">
        <f t="shared" si="2"/>
        <v>0</v>
      </c>
      <c r="V34" s="45">
        <f t="shared" si="2"/>
        <v>0</v>
      </c>
    </row>
    <row r="35" spans="1:22" ht="16.5" hidden="1" x14ac:dyDescent="0.25">
      <c r="B35" s="1">
        <f t="shared" ref="B35:S35" si="9">SUM(B4:B34)</f>
        <v>86</v>
      </c>
      <c r="C35" s="1">
        <f t="shared" si="9"/>
        <v>621650</v>
      </c>
      <c r="D35" s="1">
        <f t="shared" si="9"/>
        <v>344</v>
      </c>
      <c r="E35" s="1">
        <f t="shared" si="9"/>
        <v>50000</v>
      </c>
      <c r="F35" s="1">
        <f t="shared" si="9"/>
        <v>61</v>
      </c>
      <c r="G35" s="1">
        <f t="shared" si="9"/>
        <v>405000</v>
      </c>
      <c r="H35" s="1">
        <f t="shared" si="9"/>
        <v>51</v>
      </c>
      <c r="I35" s="1">
        <f t="shared" si="9"/>
        <v>93119</v>
      </c>
      <c r="J35" s="1">
        <f t="shared" si="9"/>
        <v>5</v>
      </c>
      <c r="K35" s="1">
        <f t="shared" si="9"/>
        <v>312236</v>
      </c>
      <c r="L35" s="1">
        <f t="shared" si="9"/>
        <v>10</v>
      </c>
      <c r="M35" s="1">
        <f t="shared" si="9"/>
        <v>2598000</v>
      </c>
      <c r="N35" s="1">
        <f t="shared" si="9"/>
        <v>236000</v>
      </c>
      <c r="O35" s="1">
        <f t="shared" si="9"/>
        <v>0</v>
      </c>
      <c r="P35" s="1">
        <f t="shared" si="9"/>
        <v>4746000</v>
      </c>
      <c r="Q35" s="1">
        <f t="shared" si="9"/>
        <v>15</v>
      </c>
      <c r="R35" s="1">
        <f t="shared" si="9"/>
        <v>2360000</v>
      </c>
      <c r="S35" s="1">
        <f t="shared" si="9"/>
        <v>11422005</v>
      </c>
      <c r="T35" s="52"/>
      <c r="U35" s="1">
        <f t="shared" ref="U35" si="10">SUM(U4:U34)</f>
        <v>572</v>
      </c>
      <c r="V35" s="1">
        <f t="shared" ref="V35" si="11">SUM(V4:V34)</f>
        <v>11422005</v>
      </c>
    </row>
    <row r="37" spans="1:22" ht="16.5" x14ac:dyDescent="0.25">
      <c r="B37" s="70" t="s">
        <v>1</v>
      </c>
      <c r="C37" s="71"/>
      <c r="D37" s="72">
        <f>B35+D35+F35+H35+J35+L35+Q35</f>
        <v>572</v>
      </c>
      <c r="E37" s="73"/>
    </row>
    <row r="38" spans="1:22" ht="16.5" x14ac:dyDescent="0.25">
      <c r="B38" s="70" t="s">
        <v>0</v>
      </c>
      <c r="C38" s="71"/>
      <c r="D38" s="72">
        <f>S35</f>
        <v>11422005</v>
      </c>
      <c r="E38" s="73"/>
    </row>
  </sheetData>
  <autoFilter ref="B3:V35">
    <filterColumn colId="18">
      <customFilters>
        <customFilter operator="notEqual" val=" "/>
      </customFilters>
    </filterColumn>
  </autoFilter>
  <dataConsolidate function="count">
    <dataRefs count="1">
      <dataRef ref="B4:C7" sheet="Евроторгинвестбанк" r:id="rId1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2"/>
  <sheetViews>
    <sheetView workbookViewId="0">
      <selection activeCell="B6" sqref="B6"/>
    </sheetView>
  </sheetViews>
  <sheetFormatPr defaultRowHeight="15" x14ac:dyDescent="0.25"/>
  <sheetData>
    <row r="1" spans="1:13" x14ac:dyDescent="0.25">
      <c r="F1" s="31" t="s">
        <v>16</v>
      </c>
    </row>
    <row r="2" spans="1:13" x14ac:dyDescent="0.25">
      <c r="F2" s="31" t="s">
        <v>17</v>
      </c>
    </row>
    <row r="3" spans="1:13" x14ac:dyDescent="0.25">
      <c r="F3" s="31"/>
    </row>
    <row r="4" spans="1:13" x14ac:dyDescent="0.25">
      <c r="F4" s="31" t="s">
        <v>18</v>
      </c>
      <c r="J4" s="31" t="s">
        <v>19</v>
      </c>
      <c r="L4" s="31" t="s">
        <v>20</v>
      </c>
    </row>
    <row r="5" spans="1:13" x14ac:dyDescent="0.25">
      <c r="B5" s="32"/>
      <c r="E5" s="33"/>
      <c r="F5" s="33"/>
      <c r="G5" s="33"/>
      <c r="H5" s="33"/>
      <c r="I5" s="33"/>
      <c r="J5" s="33"/>
    </row>
    <row r="6" spans="1:13" ht="41.25" customHeight="1" x14ac:dyDescent="0.25">
      <c r="A6" s="34" t="s">
        <v>21</v>
      </c>
      <c r="B6" s="35" t="s">
        <v>22</v>
      </c>
      <c r="C6" s="35" t="s">
        <v>3</v>
      </c>
      <c r="D6" s="35" t="s">
        <v>23</v>
      </c>
      <c r="E6" s="34" t="s">
        <v>24</v>
      </c>
      <c r="F6" s="34" t="s">
        <v>25</v>
      </c>
      <c r="G6" s="34"/>
      <c r="H6" s="33"/>
      <c r="I6" s="33"/>
      <c r="J6" s="33"/>
    </row>
    <row r="7" spans="1:13" x14ac:dyDescent="0.25">
      <c r="A7" s="36"/>
      <c r="B7" s="36"/>
      <c r="C7" s="36"/>
      <c r="D7" s="36"/>
      <c r="E7" s="34"/>
      <c r="F7" s="34"/>
      <c r="G7" s="34"/>
      <c r="H7" s="33"/>
      <c r="I7" s="33"/>
      <c r="J7" s="33"/>
    </row>
    <row r="8" spans="1:13" x14ac:dyDescent="0.25">
      <c r="A8" s="34"/>
      <c r="B8" s="36"/>
      <c r="C8" s="36"/>
      <c r="D8" s="36"/>
      <c r="E8" s="36"/>
      <c r="F8" s="37"/>
      <c r="G8" s="36"/>
    </row>
    <row r="9" spans="1:13" x14ac:dyDescent="0.25">
      <c r="A9" s="36"/>
      <c r="B9" s="36"/>
      <c r="C9" s="36"/>
      <c r="D9" s="36"/>
      <c r="E9" s="36"/>
      <c r="F9" s="37"/>
      <c r="G9" s="36"/>
    </row>
    <row r="10" spans="1:13" x14ac:dyDescent="0.25">
      <c r="A10" s="36"/>
      <c r="B10" s="36"/>
      <c r="C10" s="36"/>
      <c r="D10" s="36"/>
      <c r="E10" s="36"/>
      <c r="F10" s="37"/>
      <c r="G10" s="36"/>
    </row>
    <row r="11" spans="1:13" x14ac:dyDescent="0.25">
      <c r="A11" s="36"/>
      <c r="B11" s="36"/>
      <c r="C11" s="36"/>
      <c r="D11" s="36"/>
      <c r="E11" s="36"/>
      <c r="F11" s="37"/>
      <c r="G11" s="36"/>
    </row>
    <row r="12" spans="1:13" x14ac:dyDescent="0.25">
      <c r="A12" s="36"/>
      <c r="B12" s="36"/>
      <c r="C12" s="36"/>
      <c r="D12" s="36"/>
      <c r="E12" s="36"/>
      <c r="F12" s="37"/>
      <c r="G12" s="36"/>
    </row>
    <row r="13" spans="1:13" x14ac:dyDescent="0.25">
      <c r="A13" s="36"/>
      <c r="B13" s="36"/>
      <c r="C13" s="36"/>
      <c r="D13" s="36"/>
      <c r="E13" s="36"/>
      <c r="F13" s="37"/>
      <c r="G13" s="36"/>
    </row>
    <row r="14" spans="1:13" ht="15.75" x14ac:dyDescent="0.25">
      <c r="A14" s="36"/>
      <c r="B14" s="36"/>
      <c r="C14" s="36"/>
      <c r="D14" s="36"/>
      <c r="E14" s="36"/>
      <c r="F14" s="38"/>
      <c r="G14" s="36"/>
    </row>
    <row r="15" spans="1:13" ht="15.75" x14ac:dyDescent="0.25">
      <c r="A15" s="36"/>
      <c r="B15" s="36"/>
      <c r="C15" s="36"/>
      <c r="D15" s="36"/>
      <c r="E15" s="36"/>
      <c r="F15" s="39" t="s">
        <v>26</v>
      </c>
      <c r="G15" s="36"/>
    </row>
    <row r="16" spans="1:13" ht="15" customHeight="1" x14ac:dyDescent="0.25">
      <c r="A16" s="36"/>
      <c r="B16" s="36"/>
      <c r="C16" s="34"/>
      <c r="D16" s="34"/>
      <c r="E16" s="36"/>
      <c r="F16" s="38"/>
      <c r="G16" s="36"/>
      <c r="K16" s="33"/>
      <c r="L16" s="33"/>
      <c r="M16" s="33"/>
    </row>
    <row r="17" spans="1:13" ht="15.75" x14ac:dyDescent="0.25">
      <c r="A17" s="34"/>
      <c r="B17" s="36"/>
      <c r="C17" s="34"/>
      <c r="D17" s="34"/>
      <c r="E17" s="36"/>
      <c r="F17" s="40"/>
      <c r="G17" s="36"/>
      <c r="K17" s="33"/>
      <c r="L17" s="33"/>
      <c r="M17" s="33"/>
    </row>
    <row r="18" spans="1:13" ht="15.75" x14ac:dyDescent="0.25">
      <c r="A18" s="34"/>
      <c r="B18" s="36"/>
      <c r="C18" s="34"/>
      <c r="D18" s="34"/>
      <c r="E18" s="36"/>
      <c r="F18" s="40"/>
      <c r="G18" s="36"/>
      <c r="K18" s="33"/>
      <c r="L18" s="33"/>
      <c r="M18" s="33"/>
    </row>
    <row r="19" spans="1:13" x14ac:dyDescent="0.25">
      <c r="A19" s="33"/>
      <c r="B19" s="33"/>
      <c r="E19" s="41"/>
      <c r="F19" s="86"/>
      <c r="G19" s="86"/>
      <c r="H19" s="86"/>
      <c r="I19" s="86"/>
      <c r="J19" s="41"/>
    </row>
    <row r="20" spans="1:13" x14ac:dyDescent="0.25">
      <c r="E20" s="41"/>
      <c r="F20" s="42"/>
      <c r="G20" s="43"/>
      <c r="H20" s="43"/>
      <c r="I20" s="43"/>
      <c r="J20" s="41"/>
    </row>
    <row r="21" spans="1:13" x14ac:dyDescent="0.25">
      <c r="E21" s="41"/>
      <c r="F21" s="87"/>
      <c r="G21" s="86"/>
      <c r="H21" s="86"/>
      <c r="I21" s="88"/>
      <c r="J21" s="41"/>
    </row>
    <row r="22" spans="1:13" x14ac:dyDescent="0.25">
      <c r="E22" s="41"/>
      <c r="F22" s="87"/>
      <c r="G22" s="86"/>
      <c r="H22" s="86"/>
      <c r="I22" s="88"/>
      <c r="J22" s="41"/>
    </row>
    <row r="23" spans="1:13" ht="15.75" x14ac:dyDescent="0.25">
      <c r="E23" s="41"/>
      <c r="F23" s="44"/>
      <c r="G23" s="41"/>
      <c r="H23" s="41"/>
      <c r="I23" s="41"/>
      <c r="J23" s="41"/>
    </row>
    <row r="32" spans="1:13" ht="15.75" customHeight="1" x14ac:dyDescent="0.25"/>
  </sheetData>
  <mergeCells count="5">
    <mergeCell ref="F19:I19"/>
    <mergeCell ref="F21:F22"/>
    <mergeCell ref="G21:G22"/>
    <mergeCell ref="H21:H22"/>
    <mergeCell ref="I21:I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D13"/>
  <sheetViews>
    <sheetView workbookViewId="0">
      <selection activeCell="D4" sqref="D4"/>
    </sheetView>
  </sheetViews>
  <sheetFormatPr defaultRowHeight="15" x14ac:dyDescent="0.25"/>
  <cols>
    <col min="1" max="1" width="9.140625" style="74"/>
    <col min="2" max="2" width="22.7109375" style="74" customWidth="1"/>
    <col min="3" max="3" width="23.28515625" style="74" customWidth="1"/>
    <col min="4" max="4" width="24.28515625" style="74" customWidth="1"/>
    <col min="5" max="16384" width="9.140625" style="74"/>
  </cols>
  <sheetData>
    <row r="3" spans="1:4" x14ac:dyDescent="0.25">
      <c r="A3" s="75" t="s">
        <v>28</v>
      </c>
      <c r="B3" s="75" t="s">
        <v>29</v>
      </c>
      <c r="C3" s="75" t="s">
        <v>3</v>
      </c>
      <c r="D3" s="75" t="s">
        <v>30</v>
      </c>
    </row>
    <row r="4" spans="1:4" ht="16.5" x14ac:dyDescent="0.25">
      <c r="A4" s="75"/>
      <c r="B4" s="76" t="s">
        <v>14</v>
      </c>
      <c r="C4" s="27"/>
      <c r="D4" s="75">
        <f>HLOOKUP(B4,апр!$B$2:$R$34,3,0)</f>
        <v>2</v>
      </c>
    </row>
    <row r="5" spans="1:4" ht="16.5" x14ac:dyDescent="0.25">
      <c r="A5" s="75"/>
      <c r="B5" s="77" t="s">
        <v>13</v>
      </c>
      <c r="C5" s="26"/>
      <c r="D5" s="75"/>
    </row>
    <row r="6" spans="1:4" ht="16.5" x14ac:dyDescent="0.25">
      <c r="A6" s="75"/>
      <c r="B6" s="78" t="s">
        <v>12</v>
      </c>
      <c r="C6" s="24"/>
      <c r="D6" s="75"/>
    </row>
    <row r="7" spans="1:4" ht="16.5" x14ac:dyDescent="0.25">
      <c r="A7" s="75"/>
      <c r="B7" s="79" t="s">
        <v>11</v>
      </c>
      <c r="C7" s="23"/>
      <c r="D7" s="75"/>
    </row>
    <row r="8" spans="1:4" ht="16.5" x14ac:dyDescent="0.25">
      <c r="A8" s="75"/>
      <c r="B8" s="80" t="s">
        <v>10</v>
      </c>
      <c r="C8" s="22"/>
      <c r="D8" s="75"/>
    </row>
    <row r="9" spans="1:4" ht="16.5" x14ac:dyDescent="0.25">
      <c r="A9" s="75"/>
      <c r="B9" s="81" t="s">
        <v>9</v>
      </c>
      <c r="C9" s="21"/>
      <c r="D9" s="75"/>
    </row>
    <row r="10" spans="1:4" ht="16.5" x14ac:dyDescent="0.25">
      <c r="A10" s="75"/>
      <c r="B10" s="82" t="s">
        <v>8</v>
      </c>
      <c r="C10" s="20"/>
      <c r="D10" s="75"/>
    </row>
    <row r="11" spans="1:4" ht="16.5" x14ac:dyDescent="0.25">
      <c r="A11" s="75"/>
      <c r="B11" s="83" t="s">
        <v>7</v>
      </c>
      <c r="C11" s="19"/>
      <c r="D11" s="75"/>
    </row>
    <row r="12" spans="1:4" ht="16.5" x14ac:dyDescent="0.25">
      <c r="A12" s="75"/>
      <c r="B12" s="84" t="s">
        <v>6</v>
      </c>
      <c r="C12" s="18"/>
      <c r="D12" s="75"/>
    </row>
    <row r="13" spans="1:4" ht="16.5" x14ac:dyDescent="0.25">
      <c r="A13" s="75"/>
      <c r="B13" s="85" t="s">
        <v>5</v>
      </c>
      <c r="C13" s="17"/>
      <c r="D13" s="75"/>
    </row>
  </sheetData>
  <autoFilter ref="B3:C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апр</vt:lpstr>
      <vt:lpstr>акт</vt:lpstr>
      <vt:lpstr>Лист1</vt:lpstr>
      <vt:lpstr>апр!Критерии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Lilu</dc:creator>
  <cp:lastModifiedBy>user</cp:lastModifiedBy>
  <dcterms:created xsi:type="dcterms:W3CDTF">2014-03-09T20:20:23Z</dcterms:created>
  <dcterms:modified xsi:type="dcterms:W3CDTF">2014-03-10T20:30:58Z</dcterms:modified>
</cp:coreProperties>
</file>