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" windowWidth="20730" windowHeight="5535" tabRatio="0" activeTab="0"/>
  </bookViews>
  <sheets>
    <sheet name="TDSheet" sheetId="1" r:id="rId1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<sst xmlns="http://schemas.openxmlformats.org/spreadsheetml/2006/main" count="10" uniqueCount="10">
  <si>
    <t>Кол-во</t>
  </si>
  <si>
    <t>Цена за единицу без НДС, руб.</t>
  </si>
  <si>
    <t>Сумма без НДС, руб.</t>
  </si>
  <si>
    <t>Ставка НДС, %</t>
  </si>
  <si>
    <t>Сумма НДС, руб.</t>
  </si>
  <si>
    <t>Сумма с НДС, руб.</t>
  </si>
  <si>
    <t>Итого:</t>
  </si>
  <si>
    <t>Сумма с НДС - 8 310 320,00 руб. (восемь миллионов триста десять тысяч триста двадцать рублей 00 копеек), в том числе НДС - 1 267 675,93 руб. (один миллион двести шестьдесят семь тысяч шестьсот семьдесят пять рублей 93 копейки).</t>
  </si>
  <si>
    <t>как должно быть</t>
  </si>
  <si>
    <t>как получается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</si>
</sst>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#,##0.00_ ;[Red]\-#,##0.00\ "/>
    <numFmt numFmtId="178" formatCode="0.0%"/>
    <numFmt numFmtId="179" formatCode="#,##0_ ;[Red]\-#,##0\ "/>
    <numFmt numFmtId="180" formatCode="#,##0.0_ ;[Red]\-#,##0.0\ "/>
  </numFmts>
  <fonts count="44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sz val="12"/>
      <name val="Arial"/>
      <family val="2"/>
    </font>
    <font>
      <b/>
      <sz val="16"/>
      <name val="Arial Cyr"/>
      <family val="0"/>
    </font>
    <font>
      <b/>
      <sz val="16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3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0" borderId="0">
      <alignment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4" fontId="6" fillId="0" borderId="0" xfId="54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horizontal="left"/>
    </xf>
    <xf numFmtId="1" fontId="0" fillId="34" borderId="11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177" fontId="5" fillId="0" borderId="16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4" fontId="8" fillId="0" borderId="15" xfId="54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left"/>
    </xf>
    <xf numFmtId="0" fontId="7" fillId="0" borderId="17" xfId="0" applyNumberFormat="1" applyFont="1" applyBorder="1" applyAlignment="1">
      <alignment horizontal="right"/>
    </xf>
    <xf numFmtId="0" fontId="2" fillId="36" borderId="0" xfId="0" applyNumberFormat="1" applyFont="1" applyFill="1" applyAlignment="1">
      <alignment horizontal="left" vertical="center" wrapText="1"/>
    </xf>
    <xf numFmtId="0" fontId="26" fillId="35" borderId="0" xfId="0" applyFont="1" applyFill="1" applyAlignment="1" quotePrefix="1">
      <alignment/>
    </xf>
    <xf numFmtId="0" fontId="1" fillId="34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38_СеверГП_Вестгаз_0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8"/>
  <sheetViews>
    <sheetView tabSelected="1" zoomScale="70" zoomScaleNormal="70" zoomScalePageLayoutView="0" workbookViewId="0" topLeftCell="A1">
      <selection activeCell="G23" sqref="G23"/>
    </sheetView>
  </sheetViews>
  <sheetFormatPr defaultColWidth="10.66015625" defaultRowHeight="11.25"/>
  <cols>
    <col min="1" max="1" width="6" style="1" customWidth="1"/>
    <col min="2" max="2" width="29.16015625" style="1" customWidth="1"/>
    <col min="3" max="3" width="49" style="11" customWidth="1"/>
    <col min="4" max="4" width="25.33203125" style="11" customWidth="1"/>
    <col min="5" max="5" width="31.16015625" style="11" customWidth="1"/>
    <col min="6" max="6" width="28.16015625" style="11" bestFit="1" customWidth="1"/>
    <col min="7" max="7" width="7.83203125" style="11" bestFit="1" customWidth="1"/>
    <col min="8" max="8" width="7.16015625" style="11" bestFit="1" customWidth="1"/>
    <col min="9" max="9" width="18.83203125" style="5" customWidth="1"/>
    <col min="10" max="10" width="17" style="5" customWidth="1"/>
    <col min="11" max="11" width="12.33203125" style="5" customWidth="1"/>
    <col min="12" max="12" width="18" style="5" customWidth="1"/>
    <col min="13" max="13" width="21" style="5" customWidth="1"/>
    <col min="14" max="14" width="14.5" style="7" customWidth="1"/>
  </cols>
  <sheetData>
    <row r="1" spans="1:14" ht="15.75" thickBot="1">
      <c r="A1" s="11"/>
      <c r="B1" s="5"/>
      <c r="C1" s="5"/>
      <c r="D1" s="5"/>
      <c r="E1" s="5"/>
      <c r="F1" s="5"/>
      <c r="G1" s="7"/>
      <c r="H1"/>
      <c r="I1"/>
      <c r="J1"/>
      <c r="K1"/>
      <c r="L1"/>
      <c r="M1"/>
      <c r="N1"/>
    </row>
    <row r="2" spans="7:13" s="2" customFormat="1" ht="25.5">
      <c r="G2" s="8"/>
      <c r="H2" s="15" t="s">
        <v>0</v>
      </c>
      <c r="I2" s="14" t="s">
        <v>1</v>
      </c>
      <c r="J2" s="14" t="s">
        <v>2</v>
      </c>
      <c r="K2" s="14" t="s">
        <v>3</v>
      </c>
      <c r="L2" s="14" t="s">
        <v>4</v>
      </c>
      <c r="M2" s="16" t="s">
        <v>5</v>
      </c>
    </row>
    <row r="3" spans="7:13" s="3" customFormat="1" ht="15.75" thickBot="1">
      <c r="G3" s="9"/>
      <c r="H3" s="12">
        <v>7</v>
      </c>
      <c r="I3" s="4">
        <v>8</v>
      </c>
      <c r="J3" s="4">
        <v>9</v>
      </c>
      <c r="K3" s="4">
        <v>10</v>
      </c>
      <c r="L3" s="4">
        <v>11</v>
      </c>
      <c r="M3" s="13">
        <v>12</v>
      </c>
    </row>
    <row r="4" spans="7:13" s="3" customFormat="1" ht="15.75">
      <c r="G4" s="9"/>
      <c r="H4" s="17">
        <v>2</v>
      </c>
      <c r="I4" s="18">
        <v>189669.49</v>
      </c>
      <c r="J4" s="18">
        <f>I4*H4</f>
        <v>379338.98</v>
      </c>
      <c r="K4" s="19">
        <v>18</v>
      </c>
      <c r="L4" s="18">
        <f>M4-J4</f>
        <v>68281.01639999996</v>
      </c>
      <c r="M4" s="20">
        <f>J4*1.18</f>
        <v>447619.99639999995</v>
      </c>
    </row>
    <row r="5" spans="7:13" s="3" customFormat="1" ht="15.75">
      <c r="G5" s="9"/>
      <c r="H5" s="17">
        <v>1</v>
      </c>
      <c r="I5" s="18">
        <f>M5/1.18</f>
        <v>736516.9491525424</v>
      </c>
      <c r="J5" s="18">
        <f>I5*H5</f>
        <v>736516.9491525424</v>
      </c>
      <c r="K5" s="19">
        <v>18</v>
      </c>
      <c r="L5" s="18">
        <f aca="true" t="shared" si="0" ref="L5:L13">M5-J5</f>
        <v>132573.0508474576</v>
      </c>
      <c r="M5" s="20">
        <v>869090</v>
      </c>
    </row>
    <row r="6" spans="7:13" s="3" customFormat="1" ht="15.75">
      <c r="G6" s="9"/>
      <c r="H6" s="17">
        <v>2</v>
      </c>
      <c r="I6" s="18">
        <v>687838.985</v>
      </c>
      <c r="J6" s="18">
        <f aca="true" t="shared" si="1" ref="J6:J13">I6*H6</f>
        <v>1375677.97</v>
      </c>
      <c r="K6" s="19">
        <v>18</v>
      </c>
      <c r="L6" s="18">
        <f t="shared" si="0"/>
        <v>247622.0345999999</v>
      </c>
      <c r="M6" s="20">
        <f>J6*1.18</f>
        <v>1623300.0045999999</v>
      </c>
    </row>
    <row r="7" spans="7:13" s="3" customFormat="1" ht="15.75">
      <c r="G7" s="9"/>
      <c r="H7" s="17">
        <v>1</v>
      </c>
      <c r="I7" s="18">
        <f aca="true" t="shared" si="2" ref="I7:I13">M7/1.18</f>
        <v>619457.6271186441</v>
      </c>
      <c r="J7" s="18">
        <f t="shared" si="1"/>
        <v>619457.6271186441</v>
      </c>
      <c r="K7" s="19">
        <v>18</v>
      </c>
      <c r="L7" s="18">
        <f t="shared" si="0"/>
        <v>111502.37288135593</v>
      </c>
      <c r="M7" s="20">
        <v>730960</v>
      </c>
    </row>
    <row r="8" spans="7:13" s="3" customFormat="1" ht="15.75">
      <c r="G8" s="9"/>
      <c r="H8" s="17">
        <v>1</v>
      </c>
      <c r="I8" s="18">
        <f t="shared" si="2"/>
        <v>619457.6271186441</v>
      </c>
      <c r="J8" s="18">
        <f t="shared" si="1"/>
        <v>619457.6271186441</v>
      </c>
      <c r="K8" s="19">
        <v>18</v>
      </c>
      <c r="L8" s="18">
        <f t="shared" si="0"/>
        <v>111502.37288135593</v>
      </c>
      <c r="M8" s="20">
        <v>730960</v>
      </c>
    </row>
    <row r="9" spans="7:13" s="3" customFormat="1" ht="15.75">
      <c r="G9" s="9"/>
      <c r="H9" s="17">
        <v>1</v>
      </c>
      <c r="I9" s="18">
        <f t="shared" si="2"/>
        <v>687830.5084745763</v>
      </c>
      <c r="J9" s="18">
        <f t="shared" si="1"/>
        <v>687830.5084745763</v>
      </c>
      <c r="K9" s="19">
        <v>18</v>
      </c>
      <c r="L9" s="18">
        <f t="shared" si="0"/>
        <v>123809.49152542371</v>
      </c>
      <c r="M9" s="20">
        <v>811640</v>
      </c>
    </row>
    <row r="10" spans="7:13" s="3" customFormat="1" ht="15.75">
      <c r="G10" s="9"/>
      <c r="H10" s="17">
        <v>1</v>
      </c>
      <c r="I10" s="18">
        <f t="shared" si="2"/>
        <v>736516.9491525424</v>
      </c>
      <c r="J10" s="18">
        <f t="shared" si="1"/>
        <v>736516.9491525424</v>
      </c>
      <c r="K10" s="19">
        <v>18</v>
      </c>
      <c r="L10" s="18">
        <f t="shared" si="0"/>
        <v>132573.0508474576</v>
      </c>
      <c r="M10" s="20">
        <v>869090</v>
      </c>
    </row>
    <row r="11" spans="7:13" s="3" customFormat="1" ht="15.75">
      <c r="G11" s="9"/>
      <c r="H11" s="17">
        <v>1</v>
      </c>
      <c r="I11" s="18">
        <f t="shared" si="2"/>
        <v>687830.5084745763</v>
      </c>
      <c r="J11" s="18">
        <f t="shared" si="1"/>
        <v>687830.5084745763</v>
      </c>
      <c r="K11" s="19">
        <v>18</v>
      </c>
      <c r="L11" s="18">
        <f t="shared" si="0"/>
        <v>123809.49152542371</v>
      </c>
      <c r="M11" s="20">
        <v>811640</v>
      </c>
    </row>
    <row r="12" spans="7:13" s="3" customFormat="1" ht="15.75">
      <c r="G12" s="9"/>
      <c r="H12" s="17">
        <v>1</v>
      </c>
      <c r="I12" s="18">
        <f t="shared" si="2"/>
        <v>619457.6271186441</v>
      </c>
      <c r="J12" s="18">
        <f t="shared" si="1"/>
        <v>619457.6271186441</v>
      </c>
      <c r="K12" s="19">
        <v>18</v>
      </c>
      <c r="L12" s="18">
        <f t="shared" si="0"/>
        <v>111502.37288135593</v>
      </c>
      <c r="M12" s="20">
        <v>730960</v>
      </c>
    </row>
    <row r="13" spans="7:13" s="3" customFormat="1" ht="15.75">
      <c r="G13" s="9"/>
      <c r="H13" s="17">
        <v>1</v>
      </c>
      <c r="I13" s="18">
        <f t="shared" si="2"/>
        <v>580559.3220338983</v>
      </c>
      <c r="J13" s="18">
        <f t="shared" si="1"/>
        <v>580559.3220338983</v>
      </c>
      <c r="K13" s="19">
        <v>18</v>
      </c>
      <c r="L13" s="18">
        <f t="shared" si="0"/>
        <v>104500.67796610168</v>
      </c>
      <c r="M13" s="20">
        <v>685060</v>
      </c>
    </row>
    <row r="14" spans="1:14" ht="20.25">
      <c r="A14" s="23" t="s">
        <v>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1">
        <f>SUM(L4:L13)</f>
        <v>1267675.932355932</v>
      </c>
      <c r="M14" s="21">
        <f>SUM(M4:M13)</f>
        <v>8310320.001</v>
      </c>
      <c r="N14" s="10"/>
    </row>
    <row r="16" spans="1:6" ht="20.25">
      <c r="A16" s="25" t="str">
        <f>SUBSTITUTE(PROPER(INDEX(n_4,MID(TEXT(M14,n0),1,1)+1)&amp;INDEX(n0x,MID(TEXT(M14,n0),2,1)+1,MID(TEXT(M14,n0),3,1)+1)&amp;IF(-MID(TEXT(M14,n0),1,3),"миллиард"&amp;VLOOKUP(MID(TEXT(M14,n0),3,1)*AND(MID(TEXT(M14,n0),2,1)-1),мил,2),"")&amp;INDEX(n_4,MID(TEXT(M14,n0),4,1)+1)&amp;INDEX(n0x,MID(TEXT(M14,n0),5,1)+1,MID(TEXT(,n0),6,1)+1)&amp;IF(-MID(TEXT(M14,n0),4,3),"миллион"&amp;VLOOKUP(MID(TEXT(,n0),6,1)*AND(MID(TEXT(M14,n0),5,1)-1),мил,2),"")&amp;INDEX(n_4,MID(TEXT(M14,n0),7,1)+1)&amp;INDEX(n1x,MID(TEXT(M14,n0),8,1)+1,MID(TEXT(M14,n0),9,1)+1)&amp;IF(-MID(TEXT(M14,n0),7,3),VLOOKUP(MID(TEXT(M14,n0),9,1)*AND(MID(TEXT(M14,n0),8,1)-1),тыс,2),"")&amp;INDEX(n_4,MID(TEXT(M14,n0),10,1)+1)&amp;INDEX(n0x,MID(TEXT(M14,n0),11,1)+1,MID(TEXT(M14,n0),12,1)+1)),"z"," ")&amp;IF(TRUNC(TEXT(M14,n0)),"","Ноль ")&amp;"рубл"&amp;VLOOKUP(MOD(MAX(MOD(MID(TEXT(M14,n0),11,2)-11,100),9),10),{0,"ь ";1,"я ";4,"ей "},2)&amp;RIGHT(TEXT(M14,n0),2)&amp;" копе"&amp;VLOOKUP(MOD(MAX(MOD(RIGHT(TEXT(M14,n0),2)-11,100),9),10),{0,"йка";1,"йки";4,"ек"},2)</f>
        <v>Миллионов триста десять тысяч триста двадцать рублей 20 копеек</v>
      </c>
      <c r="B16" s="22"/>
      <c r="C16" s="22"/>
      <c r="D16" s="22"/>
      <c r="E16" s="22"/>
      <c r="F16" s="26" t="s">
        <v>9</v>
      </c>
    </row>
    <row r="18" spans="1:15" ht="53.25" customHeight="1">
      <c r="A18" s="24" t="s">
        <v>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7" t="s">
        <v>8</v>
      </c>
      <c r="O18" s="6"/>
    </row>
  </sheetData>
  <sheetProtection/>
  <mergeCells count="2">
    <mergeCell ref="A14:K14"/>
    <mergeCell ref="A18:M18"/>
  </mergeCells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u0608</dc:creator>
  <cp:keywords/>
  <dc:description/>
  <cp:lastModifiedBy>LM</cp:lastModifiedBy>
  <cp:lastPrinted>2017-05-17T09:06:06Z</cp:lastPrinted>
  <dcterms:created xsi:type="dcterms:W3CDTF">2015-04-17T08:59:17Z</dcterms:created>
  <dcterms:modified xsi:type="dcterms:W3CDTF">2017-07-25T11:05:13Z</dcterms:modified>
  <cp:category/>
  <cp:version/>
  <cp:contentType/>
  <cp:contentStatus/>
  <cp:revision>1</cp:revision>
</cp:coreProperties>
</file>