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00908CFE-22BA-4C2F-A1AF-3D453EA8FFD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К-Т мин.бг  1 трюм" sheetId="1" r:id="rId1"/>
  </sheets>
  <externalReferences>
    <externalReference r:id="rId2"/>
    <externalReference r:id="rId3"/>
  </externalReference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'К-Т мин.бг  1 трюм'!$A$1:$H$51</definedName>
    <definedName name="тыс">{0,"тысячz";1,"тысячаz";2,"тысячиz";5,"тысячz"}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 l="1"/>
  <c r="D111" i="1" l="1"/>
  <c r="A111" i="1"/>
  <c r="D109" i="1"/>
  <c r="A104" i="1"/>
  <c r="A102" i="1"/>
  <c r="A99" i="1"/>
  <c r="A93" i="1"/>
  <c r="C86" i="1"/>
  <c r="B80" i="1"/>
  <c r="F79" i="1"/>
  <c r="G79" i="1" s="1"/>
  <c r="F78" i="1"/>
  <c r="G78" i="1" s="1"/>
  <c r="F77" i="1"/>
  <c r="F80" i="1" s="1"/>
  <c r="C88" i="1" s="1"/>
  <c r="A72" i="1"/>
  <c r="D71" i="1"/>
  <c r="C71" i="1"/>
  <c r="C69" i="1"/>
  <c r="C70" i="1" s="1"/>
  <c r="D67" i="1"/>
  <c r="C67" i="1"/>
  <c r="D49" i="1"/>
  <c r="A49" i="1"/>
  <c r="D47" i="1"/>
  <c r="A42" i="1"/>
  <c r="A40" i="1"/>
  <c r="A37" i="1"/>
  <c r="A31" i="1"/>
  <c r="B17" i="1"/>
  <c r="F17" i="1" s="1"/>
  <c r="G17" i="1" s="1"/>
  <c r="B16" i="1"/>
  <c r="F16" i="1" s="1"/>
  <c r="G16" i="1" s="1"/>
  <c r="F15" i="1"/>
  <c r="G15" i="1" s="1"/>
  <c r="B15" i="1"/>
  <c r="B18" i="1" s="1"/>
  <c r="A10" i="1"/>
  <c r="D9" i="1"/>
  <c r="C9" i="1"/>
  <c r="C8" i="1"/>
  <c r="C5" i="1"/>
  <c r="D4" i="1"/>
  <c r="C66" i="1"/>
  <c r="G18" i="1" l="1"/>
  <c r="C28" i="1" s="1"/>
  <c r="D28" i="1" s="1"/>
  <c r="G77" i="1"/>
  <c r="G80" i="1" s="1"/>
  <c r="C90" i="1" s="1"/>
  <c r="C4" i="1"/>
  <c r="F18" i="1"/>
  <c r="C26" i="1" s="1"/>
  <c r="D26" i="1" s="1"/>
</calcChain>
</file>

<file path=xl/sharedStrings.xml><?xml version="1.0" encoding="utf-8"?>
<sst xmlns="http://schemas.openxmlformats.org/spreadsheetml/2006/main" count="81" uniqueCount="47">
  <si>
    <t xml:space="preserve">  КОНОСАМЕНТ   № 19/1</t>
  </si>
  <si>
    <t xml:space="preserve">Дата:                                    </t>
  </si>
  <si>
    <t xml:space="preserve">Пункт отправления :     </t>
  </si>
  <si>
    <t xml:space="preserve">Пункт назначения   :         </t>
  </si>
  <si>
    <t>п.Владивосток</t>
  </si>
  <si>
    <t xml:space="preserve">Грузоотправитель  :  </t>
  </si>
  <si>
    <t>ООО "Меркурий"</t>
  </si>
  <si>
    <t>БМРТ "Бутовск"</t>
  </si>
  <si>
    <t xml:space="preserve">Грузополучатель    :  </t>
  </si>
  <si>
    <t xml:space="preserve">Грузоперевозчик :    </t>
  </si>
  <si>
    <t>по     заявлению    отправителя</t>
  </si>
  <si>
    <t>№ партии</t>
  </si>
  <si>
    <t>Число мест</t>
  </si>
  <si>
    <t>Род упаковки</t>
  </si>
  <si>
    <t>Наименование груза</t>
  </si>
  <si>
    <t>Вес одного тарного места,кг</t>
  </si>
  <si>
    <t>Вес нетто кг</t>
  </si>
  <si>
    <t>Вес брутто кг</t>
  </si>
  <si>
    <t>t C</t>
  </si>
  <si>
    <t>в теле</t>
  </si>
  <si>
    <t>Мешок сэндвич ПВД</t>
  </si>
  <si>
    <t>Минтай б/г мороженый                                 глазированный 1 сорт                                         20+ гр.S</t>
  </si>
  <si>
    <t>Минтай б/г мороженый                                 глазированный 1 сорт                                         25+ гр.М</t>
  </si>
  <si>
    <t>Минтай б/г мороженый                                 глазированный 1 сорт                                         30+ гр.L</t>
  </si>
  <si>
    <t>ИТОГО:</t>
  </si>
  <si>
    <t xml:space="preserve">Количество мест:   </t>
  </si>
  <si>
    <t xml:space="preserve">Вес нетто :   </t>
  </si>
  <si>
    <t xml:space="preserve">Вес брутто:    </t>
  </si>
  <si>
    <t>Вся рыбопродукция выловлена,переработана и перегружена в ИЭЗ РФ.</t>
  </si>
  <si>
    <t>Груз принят счетом мест,без проверки содержимого.</t>
  </si>
  <si>
    <t>Вес,сорт,качество,ассортимент- по заявлению отправителя.</t>
  </si>
  <si>
    <t>За все претензии в порту выгрузки по ассортименту,внутритарной пересортице-ответственность</t>
  </si>
  <si>
    <t>несет отправитель.</t>
  </si>
  <si>
    <t>Груз погружен силами экипажа грузоотправителя и грузоперевозчика</t>
  </si>
  <si>
    <t>Капитан судна БМРТ "Бутовск"</t>
  </si>
  <si>
    <t>________________ м.п</t>
  </si>
  <si>
    <t>____________________м.п</t>
  </si>
  <si>
    <t xml:space="preserve">         </t>
  </si>
  <si>
    <t xml:space="preserve">  КОНОСАМЕНТ   № 15/1</t>
  </si>
  <si>
    <t xml:space="preserve">Пункт назначения    :         </t>
  </si>
  <si>
    <t xml:space="preserve">Грузоперевозчик   :    </t>
  </si>
  <si>
    <t>Минтай Дальневосточный                     б/г мороженый                                 глазированный 1 сорт                      20+ (S)</t>
  </si>
  <si>
    <t>Минтай Дальневосточный                     б/г мороженый                                 глазированный 1 сорт                    крупный   25+ (М)</t>
  </si>
  <si>
    <t>Минтай Дальневосточный                     б/г мороженый                                 глазированный 1 сорт                    крупный   30+ (L)</t>
  </si>
  <si>
    <t>( одиннадцать тысяч двести шестьдесят два )</t>
  </si>
  <si>
    <t>( двести сорок семь тысяч семьсот шестьдесят четыре кг )</t>
  </si>
  <si>
    <t>( двести шестьдесят тысяч сто пятьдесят два кг, двести грамм)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</si>
</sst>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#,##0.000"/>
    <numFmt numFmtId="166" formatCode="0.000"/>
    <numFmt numFmtId="167" formatCode="#,##0_р_."/>
  </numFmts>
  <fonts count="14" x14ac:knownFonts="1">
    <font>
      <sz val="10"/>
      <name val="Arial Cyr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u/>
      <sz val="16"/>
      <name val="Arial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name val="Arial Cyr"/>
      <charset val="204"/>
    </font>
    <font>
      <b/>
      <u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ashed">
        <color indexed="16"/>
      </left>
      <right/>
      <top style="dashed">
        <color indexed="16"/>
      </top>
      <bottom style="dashed">
        <color indexed="16"/>
      </bottom>
      <diagonal/>
    </border>
    <border>
      <left/>
      <right/>
      <top style="dashed">
        <color indexed="16"/>
      </top>
      <bottom style="dashed">
        <color indexed="16"/>
      </bottom>
      <diagonal/>
    </border>
    <border>
      <left/>
      <right style="dashed">
        <color indexed="16"/>
      </right>
      <top style="dashed">
        <color indexed="16"/>
      </top>
      <bottom style="dashed">
        <color indexed="1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164" fontId="3" fillId="2" borderId="0" xfId="0" applyNumberFormat="1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/>
    <xf numFmtId="0" fontId="3" fillId="0" borderId="0" xfId="0" applyFont="1" applyBorder="1" applyProtection="1"/>
    <xf numFmtId="0" fontId="0" fillId="0" borderId="0" xfId="0" applyAlignment="1">
      <alignment horizontal="left"/>
    </xf>
    <xf numFmtId="0" fontId="3" fillId="2" borderId="0" xfId="0" applyFont="1" applyFill="1" applyAlignment="1" applyProtection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0" fillId="0" borderId="0" xfId="0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/>
    <xf numFmtId="3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5" fontId="3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3" fontId="1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" fontId="3" fillId="0" borderId="0" xfId="0" applyNumberFormat="1" applyFont="1" applyBorder="1" applyAlignment="1" applyProtection="1">
      <alignment horizontal="center" vertical="center"/>
      <protection locked="0"/>
    </xf>
    <xf numFmtId="167" fontId="3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>
      <alignment vertical="center" wrapText="1"/>
    </xf>
    <xf numFmtId="0" fontId="2" fillId="2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/>
    <xf numFmtId="0" fontId="4" fillId="0" borderId="0" xfId="0" applyFont="1"/>
    <xf numFmtId="0" fontId="8" fillId="0" borderId="0" xfId="0" applyFont="1"/>
    <xf numFmtId="0" fontId="0" fillId="3" borderId="0" xfId="0" applyFill="1"/>
    <xf numFmtId="164" fontId="9" fillId="2" borderId="0" xfId="0" applyNumberFormat="1" applyFont="1" applyFill="1" applyAlignment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1" fontId="3" fillId="2" borderId="0" xfId="0" applyNumberFormat="1" applyFont="1" applyFill="1" applyBorder="1" applyAlignment="1" applyProtection="1">
      <alignment horizontal="center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0" fillId="0" borderId="0" xfId="0" applyFont="1" applyAlignment="1"/>
    <xf numFmtId="0" fontId="3" fillId="0" borderId="0" xfId="0" applyFont="1" applyFill="1" applyAlignment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7;&#1088;&#1077;&#1075;&#1088;&#1091;&#1079;%20&#8470;19%20&#1040;&#1085;&#1076;&#1088;&#1086;&#1084;&#1077;&#1076;&#1072;\&#1050;&#1086;&#1085;&#1086;&#1089;&#1099;+&#1050;&#1040;&#1063;\&#1050;-&#1090;&#1099;%20&#1055;-&#1079;%20&#8470;%2018%20&#1052;&#1077;&#1088;&#1082;&#1091;&#1088;&#1080;&#1081;%20&#1079;&#1072;%202020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9;&#1063;&#1025;&#1058;%20%20&#1087;&#1088;&#1086;&#1076;&#1091;&#1082;&#1094;&#108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КНС Мерк"/>
      <sheetName val="К-Т мин.бг  1 трюм"/>
      <sheetName val="К-Т мин.бг 2 трюм"/>
      <sheetName val="К-Т Печень+филе"/>
      <sheetName val="К-Т печень+филе обр."/>
      <sheetName val="К-Т мука м-я, тр, сельдь "/>
      <sheetName val="К-Т Треска"/>
      <sheetName val="К-Т Сельдь"/>
      <sheetName val="К-Т  филе сельди"/>
      <sheetName val="К-Т Образ(Мерк.)"/>
      <sheetName val="К-Т мука макрорус"/>
      <sheetName val="К-Т мука макрорус Образец"/>
      <sheetName val="К-Т Образ резерв"/>
    </sheetNames>
    <sheetDataSet>
      <sheetData sheetId="0">
        <row r="4">
          <cell r="C4">
            <v>44017</v>
          </cell>
          <cell r="D4" t="str">
            <v>62 ͦ 42.3 N, 177 ͦ 58.6 W</v>
          </cell>
        </row>
        <row r="5">
          <cell r="C5" t="str">
            <v>Берингово море</v>
          </cell>
        </row>
        <row r="9">
          <cell r="C9" t="str">
            <v>ТР "Андромеда"</v>
          </cell>
          <cell r="D9" t="str">
            <v>ООО "Меркурий"</v>
          </cell>
        </row>
        <row r="10">
          <cell r="A10" t="str">
            <v xml:space="preserve"> ООО "Меркурий",683042,Камчатский край,г.Петропавловск-Камчатский ,ул.Дальняя,д.28/1,                                                                                                              код предприятия 12343,   разрешения № 41 2020 010 183 от 26.12.2019 г.</v>
          </cell>
        </row>
        <row r="30">
          <cell r="A30" t="str">
            <v xml:space="preserve">Перегруз начат 22.06.2020 г. в 02:15 КМЧ , окончен 23.06.2020 г. в 00:30 время КМЧ </v>
          </cell>
        </row>
        <row r="36">
          <cell r="A36" t="str">
            <v>Перегруз осуществлялся  в присутствии Государственного  инспектора РФ  Кузнецова И.Ю.</v>
          </cell>
        </row>
        <row r="39">
          <cell r="A39" t="str">
            <v>____________________  / Кузнецов И.Ю./     м.п</v>
          </cell>
        </row>
        <row r="41">
          <cell r="A41" t="str">
            <v xml:space="preserve">Акт регистрации  №  0148/14                                 </v>
          </cell>
        </row>
        <row r="46">
          <cell r="D46" t="str">
            <v>Капитан судна ТР "Андромеда"</v>
          </cell>
        </row>
        <row r="48">
          <cell r="A48" t="str">
            <v xml:space="preserve">                                    /Сосновский А.И./</v>
          </cell>
          <cell r="D48" t="str">
            <v xml:space="preserve">                                                                     /Шиян В.А./</v>
          </cell>
        </row>
        <row r="64">
          <cell r="C64">
            <v>44017</v>
          </cell>
        </row>
        <row r="65">
          <cell r="D65" t="str">
            <v>62 ͦ 42.3 N, 177 ͦ 58.6 W</v>
          </cell>
        </row>
        <row r="67">
          <cell r="C67" t="str">
            <v>ООО "Росрыбфлот"</v>
          </cell>
        </row>
        <row r="69">
          <cell r="C69" t="str">
            <v>ТР "Андромеда"</v>
          </cell>
          <cell r="D69" t="str">
            <v>ООО"Меркурий"</v>
          </cell>
        </row>
        <row r="90">
          <cell r="A90" t="str">
            <v xml:space="preserve">Перегруз начат 22.06.2020 г. в 02:15 КМЧ , окончен 23.06.2020 г. в 00:30 время КМЧ </v>
          </cell>
        </row>
        <row r="96">
          <cell r="A96" t="str">
            <v>Перегруз осуществлялся  в присутствии Государственного  инспектора РФ  Кузнецова И.Ю.</v>
          </cell>
        </row>
        <row r="99">
          <cell r="A99" t="str">
            <v>____________________  / Кузнецов И.Ю./     м.п</v>
          </cell>
        </row>
        <row r="101">
          <cell r="A101" t="str">
            <v xml:space="preserve">Акт регистрации  №  0148/14                                 </v>
          </cell>
        </row>
        <row r="106">
          <cell r="D106" t="str">
            <v>Капитан судна ТР "Андромеда"</v>
          </cell>
        </row>
        <row r="108">
          <cell r="A108" t="str">
            <v xml:space="preserve">                                    / Сосновский А.И. /</v>
          </cell>
          <cell r="D108" t="str">
            <v xml:space="preserve">                                                                     / Шиян В.А. /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производства"/>
      <sheetName val="Трюм, вылов"/>
    </sheetNames>
    <sheetDataSet>
      <sheetData sheetId="0">
        <row r="2">
          <cell r="E2">
            <v>0</v>
          </cell>
          <cell r="I2">
            <v>4456</v>
          </cell>
          <cell r="M2">
            <v>5015</v>
          </cell>
        </row>
        <row r="4">
          <cell r="E4">
            <v>644</v>
          </cell>
          <cell r="I4">
            <v>4989</v>
          </cell>
          <cell r="M4">
            <v>7959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13"/>
  <sheetViews>
    <sheetView tabSelected="1" view="pageBreakPreview" topLeftCell="A11" zoomScale="64" zoomScaleNormal="64" zoomScaleSheetLayoutView="64" workbookViewId="0">
      <selection activeCell="E15" sqref="E15"/>
    </sheetView>
  </sheetViews>
  <sheetFormatPr defaultRowHeight="12.75" x14ac:dyDescent="0.2"/>
  <cols>
    <col min="1" max="1" width="11.140625" customWidth="1"/>
    <col min="2" max="2" width="18.28515625" customWidth="1"/>
    <col min="3" max="3" width="26.5703125" customWidth="1"/>
    <col min="4" max="4" width="46.7109375" customWidth="1"/>
    <col min="5" max="5" width="17.7109375" customWidth="1"/>
    <col min="6" max="6" width="15.28515625" customWidth="1"/>
    <col min="7" max="7" width="23.140625" customWidth="1"/>
    <col min="8" max="8" width="12.5703125" customWidth="1"/>
    <col min="9" max="10" width="9.7109375" customWidth="1"/>
    <col min="11" max="11" width="9" customWidth="1"/>
  </cols>
  <sheetData>
    <row r="1" spans="1:13" ht="20.25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3" ht="20.25" x14ac:dyDescent="0.3">
      <c r="A2" s="79" t="s">
        <v>0</v>
      </c>
      <c r="B2" s="79"/>
      <c r="C2" s="79"/>
      <c r="D2" s="79"/>
      <c r="E2" s="79"/>
      <c r="F2" s="79"/>
      <c r="G2" s="79"/>
      <c r="H2" s="79"/>
      <c r="I2" s="2"/>
      <c r="J2" s="2"/>
      <c r="K2" s="2"/>
    </row>
    <row r="3" spans="1:13" ht="20.25" x14ac:dyDescent="0.3">
      <c r="A3" s="3"/>
      <c r="B3" s="3"/>
      <c r="C3" s="3"/>
      <c r="D3" s="3"/>
      <c r="E3" s="3"/>
      <c r="F3" s="3"/>
      <c r="G3" s="3"/>
      <c r="H3" s="3"/>
      <c r="I3" s="2"/>
      <c r="J3" s="2"/>
      <c r="K3" s="2"/>
    </row>
    <row r="4" spans="1:13" ht="20.25" x14ac:dyDescent="0.3">
      <c r="A4" s="4" t="s">
        <v>1</v>
      </c>
      <c r="B4" s="4"/>
      <c r="C4" s="5">
        <f>'[1]ШАБЛОН КНС Мерк'!C4</f>
        <v>44017</v>
      </c>
      <c r="D4" s="6" t="str">
        <f>'[1]ШАБЛОН КНС Мерк'!D4</f>
        <v>62 ͦ 42.3 N, 177 ͦ 58.6 W</v>
      </c>
      <c r="E4" s="4"/>
      <c r="F4" s="4"/>
      <c r="G4" s="4"/>
      <c r="H4" s="4"/>
      <c r="I4" s="7"/>
      <c r="J4" s="7"/>
      <c r="K4" s="7"/>
    </row>
    <row r="5" spans="1:13" ht="20.25" x14ac:dyDescent="0.3">
      <c r="A5" s="4" t="s">
        <v>2</v>
      </c>
      <c r="B5" s="4"/>
      <c r="C5" s="4" t="str">
        <f>'[1]ШАБЛОН КНС Мерк'!C5</f>
        <v>Берингово море</v>
      </c>
      <c r="D5" s="4"/>
      <c r="E5" s="4"/>
      <c r="F5" s="4"/>
      <c r="G5" s="4"/>
      <c r="H5" s="4"/>
      <c r="I5" s="7"/>
      <c r="J5" s="7"/>
      <c r="K5" s="7"/>
    </row>
    <row r="6" spans="1:13" ht="20.25" x14ac:dyDescent="0.3">
      <c r="A6" s="8" t="s">
        <v>3</v>
      </c>
      <c r="B6" s="8"/>
      <c r="C6" s="8" t="s">
        <v>4</v>
      </c>
      <c r="D6" s="8"/>
      <c r="E6" s="8"/>
      <c r="F6" s="8"/>
      <c r="G6" s="8"/>
      <c r="H6" s="8"/>
      <c r="I6" s="9"/>
      <c r="J6" s="9"/>
      <c r="K6" s="9"/>
    </row>
    <row r="7" spans="1:13" ht="20.25" x14ac:dyDescent="0.3">
      <c r="A7" s="10" t="s">
        <v>5</v>
      </c>
      <c r="B7" s="10"/>
      <c r="C7" s="10" t="s">
        <v>6</v>
      </c>
      <c r="D7" s="10" t="s">
        <v>7</v>
      </c>
      <c r="E7" s="10"/>
      <c r="F7" s="8"/>
      <c r="G7" s="11"/>
      <c r="H7" s="8"/>
      <c r="I7" s="9"/>
      <c r="J7" s="9"/>
      <c r="K7" s="9"/>
    </row>
    <row r="8" spans="1:13" ht="20.25" x14ac:dyDescent="0.3">
      <c r="A8" s="10" t="s">
        <v>8</v>
      </c>
      <c r="B8" s="10"/>
      <c r="C8" s="10" t="str">
        <f>C7</f>
        <v>ООО "Меркурий"</v>
      </c>
      <c r="D8" s="10"/>
      <c r="E8" s="10"/>
      <c r="F8" s="8"/>
      <c r="G8" s="8"/>
      <c r="H8" s="8"/>
      <c r="I8" s="9"/>
      <c r="J8" s="9"/>
      <c r="K8" s="9"/>
      <c r="L8" s="12"/>
    </row>
    <row r="9" spans="1:13" ht="20.25" x14ac:dyDescent="0.3">
      <c r="A9" s="10" t="s">
        <v>9</v>
      </c>
      <c r="B9" s="10"/>
      <c r="C9" s="8" t="str">
        <f>'[1]ШАБЛОН КНС Мерк'!C9</f>
        <v>ТР "Андромеда"</v>
      </c>
      <c r="D9" s="13" t="str">
        <f>'[1]ШАБЛОН КНС Мерк'!D9</f>
        <v>ООО "Меркурий"</v>
      </c>
      <c r="E9" s="10"/>
      <c r="F9" s="8"/>
      <c r="G9" s="8"/>
      <c r="H9" s="1"/>
      <c r="I9" s="9"/>
      <c r="J9" s="9"/>
      <c r="K9" s="9"/>
      <c r="M9" s="14"/>
    </row>
    <row r="10" spans="1:13" ht="44.25" customHeight="1" x14ac:dyDescent="0.2">
      <c r="A10" s="80" t="str">
        <f>'[1]ШАБЛОН КНС Мерк'!A10:H10</f>
        <v xml:space="preserve"> ООО "Меркурий",683042,Камчатский край,г.Петропавловск-Камчатский ,ул.Дальняя,д.28/1,                                                                                                              код предприятия 12343,   разрешения № 41 2020 010 183 от 26.12.2019 г.</v>
      </c>
      <c r="B10" s="81"/>
      <c r="C10" s="81"/>
      <c r="D10" s="81"/>
      <c r="E10" s="81"/>
      <c r="F10" s="81"/>
      <c r="G10" s="81"/>
      <c r="H10" s="82"/>
      <c r="I10" s="9"/>
      <c r="J10" s="9"/>
      <c r="K10" s="9"/>
      <c r="M10" s="14"/>
    </row>
    <row r="11" spans="1:13" ht="20.25" x14ac:dyDescent="0.2">
      <c r="A11" s="83" t="s">
        <v>10</v>
      </c>
      <c r="B11" s="84"/>
      <c r="C11" s="84"/>
      <c r="D11" s="84"/>
      <c r="E11" s="84"/>
      <c r="F11" s="84"/>
      <c r="G11" s="84"/>
      <c r="H11" s="85"/>
      <c r="I11" s="15"/>
      <c r="J11" s="15"/>
      <c r="K11" s="15"/>
      <c r="L11" s="16"/>
    </row>
    <row r="12" spans="1:13" ht="24.75" customHeight="1" x14ac:dyDescent="0.2">
      <c r="A12" s="86" t="s">
        <v>11</v>
      </c>
      <c r="B12" s="86" t="s">
        <v>12</v>
      </c>
      <c r="C12" s="86" t="s">
        <v>13</v>
      </c>
      <c r="D12" s="86" t="s">
        <v>14</v>
      </c>
      <c r="E12" s="86" t="s">
        <v>15</v>
      </c>
      <c r="F12" s="86" t="s">
        <v>16</v>
      </c>
      <c r="G12" s="87" t="s">
        <v>17</v>
      </c>
      <c r="H12" s="17" t="s">
        <v>18</v>
      </c>
      <c r="I12" s="18"/>
      <c r="J12" s="18"/>
      <c r="K12" s="18"/>
    </row>
    <row r="13" spans="1:13" ht="28.5" customHeight="1" x14ac:dyDescent="0.2">
      <c r="A13" s="86"/>
      <c r="B13" s="86"/>
      <c r="C13" s="86"/>
      <c r="D13" s="86"/>
      <c r="E13" s="86"/>
      <c r="F13" s="86"/>
      <c r="G13" s="87"/>
      <c r="H13" s="19" t="s">
        <v>19</v>
      </c>
      <c r="I13" s="18"/>
      <c r="J13" s="18"/>
      <c r="K13" s="18"/>
    </row>
    <row r="14" spans="1:13" ht="34.5" customHeight="1" x14ac:dyDescent="0.2">
      <c r="A14" s="86"/>
      <c r="B14" s="86"/>
      <c r="C14" s="86"/>
      <c r="D14" s="86"/>
      <c r="E14" s="86"/>
      <c r="F14" s="86"/>
      <c r="G14" s="87"/>
      <c r="H14" s="20"/>
      <c r="I14" s="18"/>
      <c r="J14" s="18"/>
      <c r="K14" s="18"/>
    </row>
    <row r="15" spans="1:13" ht="67.5" customHeight="1" x14ac:dyDescent="0.2">
      <c r="A15" s="21"/>
      <c r="B15" s="22">
        <f>'[2]учет производства'!$E$2+'[2]учет производства'!$E$4</f>
        <v>644</v>
      </c>
      <c r="C15" s="21" t="s">
        <v>20</v>
      </c>
      <c r="D15" s="21" t="s">
        <v>21</v>
      </c>
      <c r="E15" s="21">
        <v>22</v>
      </c>
      <c r="F15" s="22">
        <f>B15*E15</f>
        <v>14168</v>
      </c>
      <c r="G15" s="23">
        <f>F15*1.05</f>
        <v>14876.400000000001</v>
      </c>
      <c r="H15" s="21">
        <v>-18</v>
      </c>
      <c r="I15" s="18"/>
      <c r="J15" s="18"/>
      <c r="K15" s="18"/>
    </row>
    <row r="16" spans="1:13" ht="67.5" customHeight="1" x14ac:dyDescent="0.2">
      <c r="A16" s="21"/>
      <c r="B16" s="22">
        <f>'[2]учет производства'!$I$2+'[2]учет производства'!$I$4</f>
        <v>9445</v>
      </c>
      <c r="C16" s="21" t="s">
        <v>20</v>
      </c>
      <c r="D16" s="21" t="s">
        <v>22</v>
      </c>
      <c r="E16" s="21">
        <v>22</v>
      </c>
      <c r="F16" s="22">
        <f>B16*E16</f>
        <v>207790</v>
      </c>
      <c r="G16" s="23">
        <f>F16*1.05</f>
        <v>218179.5</v>
      </c>
      <c r="H16" s="21">
        <v>-18</v>
      </c>
      <c r="I16" s="18"/>
      <c r="J16" s="18"/>
      <c r="K16" s="18"/>
    </row>
    <row r="17" spans="1:11" ht="69.75" customHeight="1" x14ac:dyDescent="0.2">
      <c r="A17" s="21"/>
      <c r="B17" s="22">
        <f>'[2]учет производства'!$M$2+'[2]учет производства'!$M$4</f>
        <v>12974</v>
      </c>
      <c r="C17" s="21" t="s">
        <v>20</v>
      </c>
      <c r="D17" s="21" t="s">
        <v>23</v>
      </c>
      <c r="E17" s="21">
        <v>22</v>
      </c>
      <c r="F17" s="22">
        <f>B17*E17</f>
        <v>285428</v>
      </c>
      <c r="G17" s="23">
        <f>F17*1.05</f>
        <v>299699.40000000002</v>
      </c>
      <c r="H17" s="21">
        <v>-18</v>
      </c>
      <c r="I17" s="18"/>
      <c r="J17" s="18"/>
      <c r="K17" s="18"/>
    </row>
    <row r="18" spans="1:11" ht="30.75" customHeight="1" x14ac:dyDescent="0.3">
      <c r="A18" s="24"/>
      <c r="B18" s="25">
        <f>SUM(B15:B17)</f>
        <v>23063</v>
      </c>
      <c r="C18" s="26" t="s">
        <v>24</v>
      </c>
      <c r="D18" s="27"/>
      <c r="E18" s="27"/>
      <c r="F18" s="25">
        <f>SUM(F15:F17)</f>
        <v>507386</v>
      </c>
      <c r="G18" s="28">
        <f>SUM(G15:G17)</f>
        <v>532755.30000000005</v>
      </c>
      <c r="H18" s="24"/>
      <c r="I18" s="18"/>
      <c r="J18" s="18"/>
      <c r="K18" s="18"/>
    </row>
    <row r="19" spans="1:11" ht="30.75" customHeight="1" x14ac:dyDescent="0.3">
      <c r="A19" s="1"/>
      <c r="B19" s="29"/>
      <c r="C19" s="30"/>
      <c r="D19" s="31"/>
      <c r="E19" s="31"/>
      <c r="F19" s="30"/>
      <c r="G19" s="32"/>
      <c r="H19" s="33"/>
      <c r="I19" s="18"/>
      <c r="J19" s="18"/>
      <c r="K19" s="18"/>
    </row>
    <row r="20" spans="1:11" ht="30.75" customHeight="1" x14ac:dyDescent="0.3">
      <c r="A20" s="1"/>
      <c r="B20" s="29"/>
      <c r="C20" s="30"/>
      <c r="D20" s="31"/>
      <c r="E20" s="31"/>
      <c r="F20" s="30"/>
      <c r="G20" s="32"/>
      <c r="H20" s="33"/>
      <c r="I20" s="18"/>
      <c r="J20" s="18"/>
      <c r="K20" s="18"/>
    </row>
    <row r="21" spans="1:11" ht="30.75" customHeight="1" x14ac:dyDescent="0.3">
      <c r="A21" s="1"/>
      <c r="B21" s="29"/>
      <c r="C21" s="30"/>
      <c r="D21" s="31"/>
      <c r="E21" s="31"/>
      <c r="F21" s="30"/>
      <c r="G21" s="32"/>
      <c r="H21" s="33"/>
      <c r="I21" s="18"/>
      <c r="J21" s="18"/>
      <c r="K21" s="18"/>
    </row>
    <row r="22" spans="1:11" ht="20.25" x14ac:dyDescent="0.3">
      <c r="A22" s="1"/>
      <c r="B22" s="1"/>
      <c r="C22" s="1"/>
      <c r="D22" s="1"/>
      <c r="E22" s="1"/>
      <c r="F22" s="1"/>
      <c r="G22" s="1"/>
      <c r="H22" s="1"/>
      <c r="I22" s="18"/>
      <c r="J22" s="18"/>
      <c r="K22" s="18"/>
    </row>
    <row r="23" spans="1:11" ht="20.25" x14ac:dyDescent="0.3">
      <c r="A23" s="1"/>
      <c r="B23" s="1"/>
      <c r="C23" s="34"/>
      <c r="D23" s="1"/>
      <c r="E23" s="1"/>
      <c r="F23" s="1"/>
      <c r="G23" s="1"/>
      <c r="H23" s="1"/>
      <c r="I23" s="18"/>
      <c r="J23" s="18"/>
      <c r="K23" s="18"/>
    </row>
    <row r="24" spans="1:11" ht="20.25" x14ac:dyDescent="0.3">
      <c r="A24" s="35" t="s">
        <v>25</v>
      </c>
      <c r="B24" s="35"/>
      <c r="C24" s="36">
        <f>ROUND(B18,0)</f>
        <v>23063</v>
      </c>
      <c r="D24" s="72" t="str">
        <f>"("&amp;SUBSTITUTE(PROPER(INDEX(n_4,MID(TEXT(C24,n0),1,1)+1)&amp;INDEX(n0x,MID(TEXT(C24,n0),2,1)+1,MID(TEXT(C24,n0),3,1)+1)&amp;IF(-MID(TEXT(C24,n0),1,3),"миллиард"&amp;VLOOKUP(MID(TEXT(C24,n0),3,1)*AND(MID(TEXT(C24,n0),2,1)-1),мил,2),"")&amp;INDEX(n_4,MID(TEXT(C24,n0),4,1)+1)&amp;INDEX(n0x,MID(TEXT(C24,n0),5,1)+1,MID(TEXT(C24,n0),6,1)+1)&amp;IF(-MID(TEXT(C24,n0),4,3),"миллион"&amp;VLOOKUP(MID(TEXT(C24,n0),6,1)*AND(MID(TEXT(C24,n0),5,1)-1),мил,2),"")&amp;INDEX(n_4,MID(TEXT(C24,n0),7,1)+1)&amp;INDEX(n1x,MID(TEXT(C24,n0),8,1)+1,MID(TEXT(C24,n0),9,1)+1)&amp;IF(-MID(TEXT(C24,n0),7,3),VLOOKUP(MID(TEXT(C24,n0),9,1)*AND(MID(TEXT(C24,n0),8,1)-1),тыс,2),"")&amp;INDEX(n_4,MID(TEXT(C24,n0),10,1)+1)&amp;INDEX(n0x,MID(TEXT(C24,n0),11,1)+1,MID(TEXT(C24,n0),12,1)+1)),"z"," ")&amp;IF(TRUNC(TEXT(C24,n0)),"","Ноль ")&amp;"кг"&amp;IF(--RIGHT(TEXT(C24,n0),3)&gt;0,", "&amp;(--RIGHT(TEXT(C24,n0),3))&amp;" грамм"&amp;VLOOKUP(MOD(MAX(MOD(RIGHT(TEXT(C24,n0),2)-11,100),9),10),{0,")";1,"а)";4,")"},2),")")</f>
        <v>(Двадцать три тысячи шестьдесят три кг)</v>
      </c>
      <c r="E24" s="72"/>
      <c r="F24" s="72"/>
      <c r="G24" s="72"/>
      <c r="H24" s="73"/>
      <c r="I24" s="18"/>
      <c r="J24" s="18"/>
      <c r="K24" s="18"/>
    </row>
    <row r="25" spans="1:11" ht="20.25" x14ac:dyDescent="0.3">
      <c r="A25" s="37"/>
      <c r="B25" s="1"/>
      <c r="C25" s="34"/>
      <c r="D25" s="74"/>
      <c r="E25" s="74"/>
      <c r="F25" s="73"/>
      <c r="G25" s="73"/>
      <c r="H25" s="73"/>
      <c r="I25" s="18"/>
      <c r="J25" s="18"/>
      <c r="K25" s="18"/>
    </row>
    <row r="26" spans="1:11" ht="20.25" x14ac:dyDescent="0.3">
      <c r="A26" s="35" t="s">
        <v>26</v>
      </c>
      <c r="B26" s="35"/>
      <c r="C26" s="36">
        <f>ROUND(F18,0)</f>
        <v>507386</v>
      </c>
      <c r="D26" s="72" t="str">
        <f>"("&amp;SUBSTITUTE(PROPER(INDEX(n_4,MID(TEXT(C26,n0),1,1)+1)&amp;INDEX(n0x,MID(TEXT(C26,n0),2,1)+1,MID(TEXT(C26,n0),3,1)+1)&amp;IF(-MID(TEXT(C26,n0),1,3),"миллиард"&amp;VLOOKUP(MID(TEXT(C26,n0),3,1)*AND(MID(TEXT(C26,n0),2,1)-1),мил,2),"")&amp;INDEX(n_4,MID(TEXT(C26,n0),4,1)+1)&amp;INDEX(n0x,MID(TEXT(C26,n0),5,1)+1,MID(TEXT(C26,n0),6,1)+1)&amp;IF(-MID(TEXT(C26,n0),4,3),"миллион"&amp;VLOOKUP(MID(TEXT(C26,n0),6,1)*AND(MID(TEXT(C26,n0),5,1)-1),мил,2),"")&amp;INDEX(n_4,MID(TEXT(C26,n0),7,1)+1)&amp;INDEX(n1x,MID(TEXT(C26,n0),8,1)+1,MID(TEXT(C26,n0),9,1)+1)&amp;IF(-MID(TEXT(C26,n0),7,3),VLOOKUP(MID(TEXT(C26,n0),9,1)*AND(MID(TEXT(C26,n0),8,1)-1),тыс,2),"")&amp;INDEX(n_4,MID(TEXT(C26,n0),10,1)+1)&amp;INDEX(n0x,MID(TEXT(C26,n0),11,1)+1,MID(TEXT(C26,n0),12,1)+1)),"z"," ")&amp;IF(TRUNC(TEXT(C26,n0)),"","Ноль ")&amp;"кг"&amp;IF(--RIGHT(TEXT(C26,n0),3)&gt;0,", "&amp;(--RIGHT(TEXT(C26,n0),3))&amp;" грамм"&amp;VLOOKUP(MOD(MAX(MOD(RIGHT(TEXT(C26,n0),2)-11,100),9),10),{0,")";1,"а)";4,")"},2),")")</f>
        <v>(Пятьсот семь тысяч триста восемьдесят шесть кг)</v>
      </c>
      <c r="E26" s="72"/>
      <c r="F26" s="72"/>
      <c r="G26" s="73"/>
      <c r="H26" s="73"/>
      <c r="I26" s="18"/>
      <c r="J26" s="18"/>
      <c r="K26" s="18"/>
    </row>
    <row r="27" spans="1:11" ht="20.25" x14ac:dyDescent="0.3">
      <c r="A27" s="38"/>
      <c r="B27" s="38"/>
      <c r="C27" s="38"/>
      <c r="D27" s="75"/>
      <c r="E27" s="75"/>
      <c r="F27" s="76"/>
      <c r="G27" s="77"/>
      <c r="H27" s="77"/>
      <c r="I27" s="18"/>
      <c r="J27" s="18"/>
      <c r="K27" s="18"/>
    </row>
    <row r="28" spans="1:11" ht="22.5" customHeight="1" x14ac:dyDescent="0.3">
      <c r="A28" s="88" t="s">
        <v>27</v>
      </c>
      <c r="B28" s="88"/>
      <c r="C28" s="42">
        <f>G18</f>
        <v>532755.30000000005</v>
      </c>
      <c r="D28" s="72" t="str">
        <f>"("&amp;SUBSTITUTE(PROPER(INDEX(n_4,MID(TEXT(C28,n0),1,1)+1)&amp;INDEX(n0x,MID(TEXT(C28,n0),2,1)+1,MID(TEXT(C28,n0),3,1)+1)&amp;IF(-MID(TEXT(C28,n0),1,3),"миллиард"&amp;VLOOKUP(MID(TEXT(C28,n0),3,1)*AND(MID(TEXT(C28,n0),2,1)-1),мил,2),"")&amp;INDEX(n_4,MID(TEXT(C28,n0),4,1)+1)&amp;INDEX(n0x,MID(TEXT(C28,n0),5,1)+1,MID(TEXT(C28,n0),6,1)+1)&amp;IF(-MID(TEXT(C28,n0),4,3),"миллион"&amp;VLOOKUP(MID(TEXT(C28,n0),6,1)*AND(MID(TEXT(C28,n0),5,1)-1),мил,2),"")&amp;INDEX(n_4,MID(TEXT(C28,n0),7,1)+1)&amp;INDEX(n1x,MID(TEXT(C28,n0),8,1)+1,MID(TEXT(C28,n0),9,1)+1)&amp;IF(-MID(TEXT(C28,n0),7,3),VLOOKUP(MID(TEXT(C28,n0),9,1)*AND(MID(TEXT(C28,n0),8,1)-1),тыс,2),"")&amp;INDEX(n_4,MID(TEXT(C28,n0),10,1)+1)&amp;INDEX(n0x,MID(TEXT(C28,n0),11,1)+1,MID(TEXT(C28,n0),12,1)+1)),"z"," ")&amp;IF(TRUNC(TEXT(C28,n0)),"","Ноль ")&amp;"кг"&amp;IF(--RIGHT(TEXT(C28,n0),3)&gt;0,", "&amp;(--RIGHT(TEXT(C28,n0),3))&amp;" грамм"&amp;VLOOKUP(MOD(MAX(MOD(RIGHT(TEXT(C28,n0),2)-11,100),9),10),{0,")";1,"а)";4,")"},2),")")</f>
        <v>(Пятьсот тридцать две тысячи семьсот пятьдесят пять кг, 300 грамм)</v>
      </c>
      <c r="E28" s="78"/>
      <c r="F28" s="78"/>
      <c r="G28" s="78"/>
      <c r="H28" s="78"/>
      <c r="I28" s="18"/>
      <c r="J28" s="18"/>
      <c r="K28" s="18"/>
    </row>
    <row r="29" spans="1:11" ht="20.25" x14ac:dyDescent="0.3">
      <c r="A29" s="38"/>
      <c r="B29" s="38"/>
      <c r="C29" s="38"/>
      <c r="D29" s="39"/>
      <c r="E29" s="39"/>
      <c r="F29" s="40"/>
      <c r="G29" s="41"/>
      <c r="H29" s="41"/>
      <c r="I29" s="18"/>
      <c r="J29" s="18"/>
      <c r="K29" s="18"/>
    </row>
    <row r="30" spans="1:11" ht="20.25" customHeight="1" x14ac:dyDescent="0.2">
      <c r="A30" s="88" t="s">
        <v>28</v>
      </c>
      <c r="B30" s="88"/>
      <c r="C30" s="88"/>
      <c r="D30" s="88"/>
      <c r="E30" s="88"/>
      <c r="F30" s="88"/>
      <c r="G30" s="88"/>
      <c r="H30" s="41"/>
      <c r="I30" s="18"/>
      <c r="J30" s="18"/>
      <c r="K30" s="18"/>
    </row>
    <row r="31" spans="1:11" ht="20.25" x14ac:dyDescent="0.3">
      <c r="A31" s="43" t="str">
        <f>'[1]ШАБЛОН КНС Мерк'!A30:H30</f>
        <v xml:space="preserve">Перегруз начат 22.06.2020 г. в 02:15 КМЧ , окончен 23.06.2020 г. в 00:30 время КМЧ </v>
      </c>
      <c r="B31" s="43"/>
      <c r="C31" s="43"/>
      <c r="D31" s="43"/>
      <c r="E31" s="43"/>
      <c r="F31" s="43"/>
      <c r="G31" s="43"/>
      <c r="H31" s="38"/>
      <c r="I31" s="18"/>
      <c r="J31" s="18"/>
    </row>
    <row r="32" spans="1:11" ht="20.25" x14ac:dyDescent="0.3">
      <c r="A32" s="44" t="s">
        <v>29</v>
      </c>
      <c r="B32" s="44"/>
      <c r="C32" s="44"/>
      <c r="D32" s="44"/>
      <c r="E32" s="44"/>
      <c r="F32" s="44"/>
      <c r="G32" s="44"/>
      <c r="H32" s="4"/>
      <c r="I32" s="18"/>
      <c r="J32" s="18"/>
      <c r="K32" s="18"/>
    </row>
    <row r="33" spans="1:11" ht="20.25" x14ac:dyDescent="0.3">
      <c r="A33" s="44" t="s">
        <v>30</v>
      </c>
      <c r="B33" s="44"/>
      <c r="C33" s="44"/>
      <c r="D33" s="44"/>
      <c r="E33" s="44"/>
      <c r="F33" s="44"/>
      <c r="G33" s="44"/>
      <c r="H33" s="4"/>
      <c r="I33" s="18"/>
      <c r="J33" s="18"/>
      <c r="K33" s="18"/>
    </row>
    <row r="34" spans="1:11" ht="20.25" x14ac:dyDescent="0.3">
      <c r="A34" s="44" t="s">
        <v>31</v>
      </c>
      <c r="B34" s="44"/>
      <c r="C34" s="44"/>
      <c r="D34" s="44"/>
      <c r="E34" s="44"/>
      <c r="F34" s="44"/>
      <c r="G34" s="44"/>
      <c r="H34" s="4"/>
      <c r="I34" s="18"/>
      <c r="J34" s="18"/>
      <c r="K34" s="18"/>
    </row>
    <row r="35" spans="1:11" ht="20.25" x14ac:dyDescent="0.3">
      <c r="A35" s="45" t="s">
        <v>32</v>
      </c>
      <c r="B35" s="45"/>
      <c r="C35" s="45"/>
      <c r="D35" s="45"/>
      <c r="E35" s="45"/>
      <c r="F35" s="45"/>
      <c r="G35" s="45"/>
      <c r="H35" s="4"/>
      <c r="I35" s="18"/>
      <c r="J35" s="18"/>
      <c r="K35" s="18"/>
    </row>
    <row r="36" spans="1:11" ht="20.25" x14ac:dyDescent="0.3">
      <c r="A36" s="45" t="s">
        <v>33</v>
      </c>
      <c r="B36" s="45"/>
      <c r="C36" s="45"/>
      <c r="D36" s="45"/>
      <c r="E36" s="45"/>
      <c r="F36" s="45"/>
      <c r="G36" s="45"/>
      <c r="H36" s="37"/>
      <c r="I36" s="18"/>
      <c r="J36" s="18"/>
      <c r="K36" s="18"/>
    </row>
    <row r="37" spans="1:11" ht="20.25" x14ac:dyDescent="0.3">
      <c r="A37" s="46" t="str">
        <f>'[1]ШАБЛОН КНС Мерк'!A36:H36</f>
        <v>Перегруз осуществлялся  в присутствии Государственного  инспектора РФ  Кузнецова И.Ю.</v>
      </c>
      <c r="B37" s="46"/>
      <c r="C37" s="46"/>
      <c r="D37" s="46"/>
      <c r="E37" s="46"/>
      <c r="F37" s="46"/>
      <c r="G37" s="46"/>
      <c r="H37" s="37"/>
      <c r="I37" s="18"/>
      <c r="J37" s="18"/>
      <c r="K37" s="18"/>
    </row>
    <row r="38" spans="1:11" ht="20.25" x14ac:dyDescent="0.3">
      <c r="A38" s="37"/>
      <c r="B38" s="37"/>
      <c r="C38" s="37"/>
      <c r="D38" s="37"/>
      <c r="E38" s="37"/>
      <c r="F38" s="37"/>
      <c r="G38" s="37"/>
      <c r="H38" s="37"/>
      <c r="I38" s="18"/>
      <c r="J38" s="18"/>
      <c r="K38" s="18"/>
    </row>
    <row r="39" spans="1:11" ht="20.25" x14ac:dyDescent="0.3">
      <c r="A39" s="37"/>
      <c r="B39" s="45"/>
      <c r="C39" s="37"/>
      <c r="D39" s="37"/>
      <c r="E39" s="37"/>
      <c r="F39" s="37"/>
      <c r="G39" s="37"/>
      <c r="H39" s="37"/>
      <c r="I39" s="18"/>
      <c r="J39" s="18"/>
      <c r="K39" s="18"/>
    </row>
    <row r="40" spans="1:11" ht="20.25" x14ac:dyDescent="0.3">
      <c r="A40" s="89" t="str">
        <f>'[1]ШАБЛОН КНС Мерк'!A39:D39</f>
        <v>____________________  / Кузнецов И.Ю./     м.п</v>
      </c>
      <c r="B40" s="89"/>
      <c r="C40" s="89"/>
      <c r="D40" s="89"/>
      <c r="E40" s="45"/>
      <c r="F40" s="37"/>
      <c r="G40" s="37"/>
      <c r="H40" s="37"/>
      <c r="I40" s="18"/>
      <c r="J40" s="18"/>
      <c r="K40" s="18"/>
    </row>
    <row r="41" spans="1:11" ht="20.25" x14ac:dyDescent="0.3">
      <c r="A41" s="37"/>
      <c r="B41" s="45"/>
      <c r="C41" s="45"/>
      <c r="D41" s="37"/>
      <c r="E41" s="37"/>
      <c r="F41" s="37"/>
      <c r="G41" s="37"/>
      <c r="H41" s="37"/>
      <c r="I41" s="18"/>
      <c r="J41" s="18"/>
      <c r="K41" s="18"/>
    </row>
    <row r="42" spans="1:11" ht="20.25" x14ac:dyDescent="0.3">
      <c r="A42" s="90" t="str">
        <f>'[1]ШАБЛОН КНС Мерк'!A41:F41</f>
        <v xml:space="preserve">Акт регистрации  №  0148/14                                 </v>
      </c>
      <c r="B42" s="91"/>
      <c r="C42" s="91"/>
      <c r="D42" s="91"/>
      <c r="E42" s="91"/>
      <c r="F42" s="91"/>
      <c r="G42" s="37"/>
      <c r="H42" s="37"/>
      <c r="I42" s="18"/>
      <c r="J42" s="18"/>
      <c r="K42" s="18"/>
    </row>
    <row r="43" spans="1:11" ht="20.25" x14ac:dyDescent="0.3">
      <c r="A43" s="37"/>
      <c r="B43" s="45"/>
      <c r="C43" s="45"/>
      <c r="D43" s="37"/>
      <c r="E43" s="37"/>
      <c r="F43" s="37"/>
      <c r="G43" s="37"/>
      <c r="H43" s="37"/>
      <c r="I43" s="18"/>
      <c r="J43" s="18"/>
      <c r="K43" s="18"/>
    </row>
    <row r="44" spans="1:11" ht="20.25" x14ac:dyDescent="0.3">
      <c r="A44" s="37"/>
      <c r="B44" s="45"/>
      <c r="C44" s="45"/>
      <c r="D44" s="37"/>
      <c r="E44" s="37"/>
      <c r="F44" s="37"/>
      <c r="G44" s="37"/>
      <c r="H44" s="37"/>
      <c r="I44" s="18"/>
      <c r="J44" s="18"/>
      <c r="K44" s="18"/>
    </row>
    <row r="45" spans="1:11" ht="20.25" x14ac:dyDescent="0.3">
      <c r="A45" s="37"/>
      <c r="B45" s="37"/>
      <c r="C45" s="37"/>
      <c r="D45" s="37"/>
      <c r="E45" s="37"/>
      <c r="F45" s="37"/>
      <c r="G45" s="37"/>
      <c r="H45" s="37"/>
      <c r="I45" s="18"/>
      <c r="J45" s="18"/>
      <c r="K45" s="18"/>
    </row>
    <row r="46" spans="1:11" ht="20.25" x14ac:dyDescent="0.3">
      <c r="A46" s="37"/>
      <c r="B46" s="37"/>
      <c r="C46" s="37"/>
      <c r="D46" s="37"/>
      <c r="E46" s="37"/>
      <c r="F46" s="37"/>
      <c r="G46" s="37"/>
      <c r="H46" s="37"/>
      <c r="I46" s="18"/>
      <c r="J46" s="18"/>
      <c r="K46" s="18"/>
    </row>
    <row r="47" spans="1:11" ht="20.25" x14ac:dyDescent="0.3">
      <c r="A47" s="35" t="s">
        <v>34</v>
      </c>
      <c r="B47" s="35"/>
      <c r="C47" s="35"/>
      <c r="D47" s="92" t="str">
        <f>'[1]ШАБЛОН КНС Мерк'!D46:H46</f>
        <v>Капитан судна ТР "Андромеда"</v>
      </c>
      <c r="E47" s="92"/>
      <c r="F47" s="92"/>
      <c r="G47" s="92"/>
      <c r="H47" s="92"/>
      <c r="I47" s="47"/>
      <c r="J47" s="18"/>
      <c r="K47" s="18"/>
    </row>
    <row r="48" spans="1:11" ht="20.25" x14ac:dyDescent="0.3">
      <c r="A48" s="37"/>
      <c r="B48" s="45"/>
      <c r="C48" s="37"/>
      <c r="D48" s="37"/>
      <c r="E48" s="37"/>
      <c r="F48" s="37"/>
      <c r="G48" s="37"/>
      <c r="H48" s="37"/>
      <c r="I48" s="18"/>
      <c r="J48" s="18"/>
      <c r="K48" s="18"/>
    </row>
    <row r="49" spans="1:11" ht="20.25" x14ac:dyDescent="0.3">
      <c r="A49" s="93" t="str">
        <f>'[1]ШАБЛОН КНС Мерк'!A48:C48</f>
        <v xml:space="preserve">                                    /Сосновский А.И./</v>
      </c>
      <c r="B49" s="93"/>
      <c r="C49" s="93"/>
      <c r="D49" s="94" t="str">
        <f>'[1]ШАБЛОН КНС Мерк'!D48:G48</f>
        <v xml:space="preserve">                                                                     /Шиян В.А./</v>
      </c>
      <c r="E49" s="94"/>
      <c r="F49" s="94"/>
      <c r="G49" s="94"/>
      <c r="H49" s="37"/>
      <c r="I49" s="18"/>
      <c r="J49" s="18"/>
      <c r="K49" s="18"/>
    </row>
    <row r="50" spans="1:11" ht="20.25" x14ac:dyDescent="0.3">
      <c r="A50" s="37"/>
      <c r="B50" s="37"/>
      <c r="C50" s="37"/>
      <c r="D50" s="37"/>
      <c r="E50" s="37"/>
      <c r="F50" s="37"/>
      <c r="G50" s="37"/>
      <c r="H50" s="37"/>
      <c r="I50" s="18"/>
      <c r="J50" s="18"/>
      <c r="K50" s="18"/>
    </row>
    <row r="51" spans="1:11" ht="20.25" x14ac:dyDescent="0.3">
      <c r="A51" s="92" t="s">
        <v>35</v>
      </c>
      <c r="B51" s="92"/>
      <c r="C51" s="92"/>
      <c r="D51" s="92" t="s">
        <v>36</v>
      </c>
      <c r="E51" s="92"/>
      <c r="F51" s="92"/>
      <c r="G51" s="92"/>
      <c r="H51" s="92"/>
      <c r="I51" s="18"/>
      <c r="J51" s="18"/>
      <c r="K51" s="18"/>
    </row>
    <row r="52" spans="1:11" x14ac:dyDescent="0.2">
      <c r="A52" s="48"/>
      <c r="B52" s="48"/>
      <c r="C52" s="48"/>
      <c r="I52" s="18"/>
      <c r="J52" s="18"/>
      <c r="K52" s="18"/>
    </row>
    <row r="53" spans="1:11" x14ac:dyDescent="0.2">
      <c r="B53" s="48"/>
      <c r="C53" s="49"/>
      <c r="D53" s="49"/>
      <c r="E53" s="49"/>
      <c r="F53" s="49"/>
      <c r="G53" s="49"/>
      <c r="H53" s="49"/>
      <c r="I53" s="18"/>
      <c r="J53" s="18"/>
      <c r="K53" s="18"/>
    </row>
    <row r="54" spans="1:11" x14ac:dyDescent="0.2">
      <c r="B54" s="48"/>
      <c r="C54" s="49"/>
      <c r="D54" s="49"/>
      <c r="E54" s="49"/>
      <c r="F54" s="49"/>
      <c r="G54" s="49"/>
      <c r="H54" s="49"/>
      <c r="I54" s="18"/>
      <c r="J54" s="18"/>
      <c r="K54" s="18"/>
    </row>
    <row r="57" spans="1:11" x14ac:dyDescent="0.2">
      <c r="A57" s="50" t="s">
        <v>37</v>
      </c>
      <c r="B57" s="50"/>
      <c r="C57" s="50"/>
      <c r="D57" s="50"/>
      <c r="E57" s="50"/>
      <c r="F57" s="50"/>
      <c r="G57" s="50"/>
      <c r="H57" s="50"/>
    </row>
    <row r="63" spans="1:11" ht="20.25" x14ac:dyDescent="0.3">
      <c r="A63" s="1"/>
      <c r="B63" s="1"/>
      <c r="C63" s="1"/>
      <c r="D63" s="1"/>
      <c r="E63" s="1"/>
      <c r="F63" s="1"/>
      <c r="G63" s="1"/>
      <c r="H63" s="1"/>
    </row>
    <row r="64" spans="1:11" ht="20.25" x14ac:dyDescent="0.3">
      <c r="A64" s="95" t="s">
        <v>38</v>
      </c>
      <c r="B64" s="95"/>
      <c r="C64" s="95"/>
      <c r="D64" s="95"/>
      <c r="E64" s="95"/>
      <c r="F64" s="95"/>
      <c r="G64" s="95"/>
      <c r="H64" s="95"/>
      <c r="I64" s="49"/>
      <c r="J64" s="49"/>
      <c r="K64" s="49"/>
    </row>
    <row r="65" spans="1:11" ht="20.25" x14ac:dyDescent="0.3">
      <c r="A65" s="3"/>
      <c r="B65" s="3"/>
      <c r="C65" s="3"/>
      <c r="D65" s="3"/>
      <c r="E65" s="3"/>
      <c r="F65" s="3"/>
      <c r="G65" s="3"/>
      <c r="H65" s="3"/>
      <c r="I65" s="49"/>
      <c r="J65" s="49"/>
      <c r="K65" s="49"/>
    </row>
    <row r="66" spans="1:11" ht="20.25" x14ac:dyDescent="0.3">
      <c r="A66" s="4" t="s">
        <v>1</v>
      </c>
      <c r="B66" s="4"/>
      <c r="C66" s="51">
        <f>'[1]ШАБЛОН КНС Мерк'!C64</f>
        <v>44017</v>
      </c>
      <c r="D66" s="52"/>
      <c r="E66" s="4"/>
      <c r="F66" s="4"/>
      <c r="G66" s="4"/>
      <c r="H66" s="4"/>
      <c r="I66" s="49"/>
      <c r="J66" s="49"/>
      <c r="K66" s="49"/>
    </row>
    <row r="67" spans="1:11" ht="20.25" x14ac:dyDescent="0.3">
      <c r="A67" s="4" t="s">
        <v>2</v>
      </c>
      <c r="B67" s="4"/>
      <c r="C67" s="4" t="str">
        <f>'[1]ШАБЛОН КНС Мерк'!C5</f>
        <v>Берингово море</v>
      </c>
      <c r="D67" s="4" t="str">
        <f>'[1]ШАБЛОН КНС Мерк'!D65</f>
        <v>62 ͦ 42.3 N, 177 ͦ 58.6 W</v>
      </c>
      <c r="E67" s="4"/>
      <c r="F67" s="4"/>
      <c r="G67" s="4"/>
      <c r="H67" s="4"/>
      <c r="I67" s="49"/>
      <c r="J67" s="49"/>
      <c r="K67" s="49"/>
    </row>
    <row r="68" spans="1:11" ht="20.25" x14ac:dyDescent="0.3">
      <c r="A68" s="8" t="s">
        <v>39</v>
      </c>
      <c r="B68" s="8"/>
      <c r="C68" s="8" t="s">
        <v>4</v>
      </c>
      <c r="D68" s="8"/>
      <c r="E68" s="8"/>
      <c r="F68" s="8"/>
      <c r="G68" s="8"/>
      <c r="H68" s="8"/>
      <c r="I68" s="49"/>
      <c r="J68" s="49"/>
      <c r="K68" s="49"/>
    </row>
    <row r="69" spans="1:11" ht="20.25" x14ac:dyDescent="0.3">
      <c r="A69" s="10" t="s">
        <v>5</v>
      </c>
      <c r="B69" s="10"/>
      <c r="C69" s="10" t="str">
        <f>'[1]ШАБЛОН КНС Мерк'!C67</f>
        <v>ООО "Росрыбфлот"</v>
      </c>
      <c r="D69" s="10" t="s">
        <v>7</v>
      </c>
      <c r="E69" s="10"/>
      <c r="F69" s="8"/>
      <c r="G69" s="11"/>
      <c r="H69" s="8"/>
      <c r="I69" s="49"/>
      <c r="J69" s="49"/>
      <c r="K69" s="49"/>
    </row>
    <row r="70" spans="1:11" ht="20.25" x14ac:dyDescent="0.3">
      <c r="A70" s="10" t="s">
        <v>8</v>
      </c>
      <c r="B70" s="10"/>
      <c r="C70" s="10" t="str">
        <f>C69</f>
        <v>ООО "Росрыбфлот"</v>
      </c>
      <c r="D70" s="10"/>
      <c r="E70" s="10"/>
      <c r="F70" s="8"/>
      <c r="G70" s="8"/>
      <c r="H70" s="8"/>
      <c r="I70" s="49"/>
      <c r="J70" s="49"/>
      <c r="K70" s="49"/>
    </row>
    <row r="71" spans="1:11" ht="20.25" x14ac:dyDescent="0.3">
      <c r="A71" s="10" t="s">
        <v>40</v>
      </c>
      <c r="B71" s="10"/>
      <c r="C71" s="8" t="str">
        <f>'[1]ШАБЛОН КНС Мерк'!C69</f>
        <v>ТР "Андромеда"</v>
      </c>
      <c r="D71" s="13" t="str">
        <f>'[1]ШАБЛОН КНС Мерк'!D69</f>
        <v>ООО"Меркурий"</v>
      </c>
      <c r="E71" s="10"/>
      <c r="F71" s="8"/>
      <c r="G71" s="8"/>
      <c r="H71" s="1"/>
      <c r="I71" s="49"/>
      <c r="J71" s="49"/>
      <c r="K71" s="49"/>
    </row>
    <row r="72" spans="1:11" ht="49.5" customHeight="1" x14ac:dyDescent="0.2">
      <c r="A72" s="80" t="e">
        <f>'[1]ШАБЛОН КНС Мерк'!#REF!</f>
        <v>#REF!</v>
      </c>
      <c r="B72" s="81"/>
      <c r="C72" s="81"/>
      <c r="D72" s="81"/>
      <c r="E72" s="81"/>
      <c r="F72" s="81"/>
      <c r="G72" s="81"/>
      <c r="H72" s="82"/>
    </row>
    <row r="73" spans="1:11" ht="20.25" x14ac:dyDescent="0.2">
      <c r="A73" s="83" t="s">
        <v>10</v>
      </c>
      <c r="B73" s="84"/>
      <c r="C73" s="84"/>
      <c r="D73" s="84"/>
      <c r="E73" s="84"/>
      <c r="F73" s="84"/>
      <c r="G73" s="84"/>
      <c r="H73" s="85"/>
    </row>
    <row r="74" spans="1:11" ht="20.25" x14ac:dyDescent="0.2">
      <c r="A74" s="86" t="s">
        <v>11</v>
      </c>
      <c r="B74" s="86" t="s">
        <v>12</v>
      </c>
      <c r="C74" s="86" t="s">
        <v>13</v>
      </c>
      <c r="D74" s="86" t="s">
        <v>14</v>
      </c>
      <c r="E74" s="86" t="s">
        <v>15</v>
      </c>
      <c r="F74" s="86" t="s">
        <v>16</v>
      </c>
      <c r="G74" s="87" t="s">
        <v>17</v>
      </c>
      <c r="H74" s="17" t="s">
        <v>18</v>
      </c>
    </row>
    <row r="75" spans="1:11" ht="20.25" x14ac:dyDescent="0.2">
      <c r="A75" s="86"/>
      <c r="B75" s="86"/>
      <c r="C75" s="86"/>
      <c r="D75" s="86"/>
      <c r="E75" s="86"/>
      <c r="F75" s="86"/>
      <c r="G75" s="87"/>
      <c r="H75" s="19" t="s">
        <v>19</v>
      </c>
    </row>
    <row r="76" spans="1:11" ht="20.25" x14ac:dyDescent="0.2">
      <c r="A76" s="86"/>
      <c r="B76" s="86"/>
      <c r="C76" s="86"/>
      <c r="D76" s="86"/>
      <c r="E76" s="86"/>
      <c r="F76" s="86"/>
      <c r="G76" s="87"/>
      <c r="H76" s="20"/>
    </row>
    <row r="77" spans="1:11" ht="81" x14ac:dyDescent="0.2">
      <c r="A77" s="21"/>
      <c r="B77" s="53"/>
      <c r="C77" s="21" t="s">
        <v>20</v>
      </c>
      <c r="D77" s="54" t="s">
        <v>41</v>
      </c>
      <c r="E77" s="21">
        <v>22</v>
      </c>
      <c r="F77" s="22">
        <f>B77*E77</f>
        <v>0</v>
      </c>
      <c r="G77" s="23">
        <f>F77*1.05</f>
        <v>0</v>
      </c>
      <c r="H77" s="21">
        <v>-18</v>
      </c>
      <c r="I77" s="49"/>
      <c r="J77" s="49"/>
      <c r="K77" s="49"/>
    </row>
    <row r="78" spans="1:11" ht="81" x14ac:dyDescent="0.2">
      <c r="A78" s="21"/>
      <c r="B78" s="53"/>
      <c r="C78" s="21" t="s">
        <v>20</v>
      </c>
      <c r="D78" s="54" t="s">
        <v>42</v>
      </c>
      <c r="E78" s="21">
        <v>22</v>
      </c>
      <c r="F78" s="22">
        <f>B78*E78</f>
        <v>0</v>
      </c>
      <c r="G78" s="23">
        <f>F78*1.05</f>
        <v>0</v>
      </c>
      <c r="H78" s="21">
        <v>-18</v>
      </c>
      <c r="I78" s="49"/>
      <c r="J78" s="49"/>
      <c r="K78" s="49"/>
    </row>
    <row r="79" spans="1:11" ht="81" x14ac:dyDescent="0.2">
      <c r="A79" s="21"/>
      <c r="B79" s="53"/>
      <c r="C79" s="21" t="s">
        <v>20</v>
      </c>
      <c r="D79" s="54" t="s">
        <v>43</v>
      </c>
      <c r="E79" s="21">
        <v>22</v>
      </c>
      <c r="F79" s="22">
        <f>B79*E79</f>
        <v>0</v>
      </c>
      <c r="G79" s="23">
        <f>F79*1.05</f>
        <v>0</v>
      </c>
      <c r="H79" s="21">
        <v>-18</v>
      </c>
      <c r="I79" s="49"/>
      <c r="J79" s="49"/>
      <c r="K79" s="49"/>
    </row>
    <row r="80" spans="1:11" ht="20.25" x14ac:dyDescent="0.3">
      <c r="A80" s="24"/>
      <c r="B80" s="25">
        <f>SUM(B77:B79)</f>
        <v>0</v>
      </c>
      <c r="C80" s="26" t="s">
        <v>24</v>
      </c>
      <c r="D80" s="27"/>
      <c r="E80" s="27"/>
      <c r="F80" s="25">
        <f>SUM(F77:F79)</f>
        <v>0</v>
      </c>
      <c r="G80" s="28">
        <f>SUM(G77:G79)</f>
        <v>0</v>
      </c>
      <c r="H80" s="24"/>
    </row>
    <row r="81" spans="1:8" ht="20.25" x14ac:dyDescent="0.3">
      <c r="A81" s="1"/>
      <c r="B81" s="29"/>
      <c r="C81" s="30"/>
      <c r="D81" s="31"/>
      <c r="E81" s="31"/>
      <c r="F81" s="30"/>
      <c r="G81" s="32"/>
      <c r="H81" s="33"/>
    </row>
    <row r="82" spans="1:8" ht="20.25" x14ac:dyDescent="0.3">
      <c r="A82" s="1"/>
      <c r="B82" s="29"/>
      <c r="C82" s="30"/>
      <c r="D82" s="31"/>
      <c r="E82" s="31"/>
      <c r="F82" s="30"/>
      <c r="G82" s="32"/>
      <c r="H82" s="33"/>
    </row>
    <row r="83" spans="1:8" ht="20.25" x14ac:dyDescent="0.3">
      <c r="A83" s="1"/>
      <c r="B83" s="29"/>
      <c r="C83" s="30"/>
      <c r="D83" s="31"/>
      <c r="E83" s="31"/>
      <c r="F83" s="30"/>
      <c r="G83" s="32"/>
      <c r="H83" s="33"/>
    </row>
    <row r="84" spans="1:8" ht="20.25" x14ac:dyDescent="0.3">
      <c r="A84" s="1"/>
      <c r="B84" s="1"/>
      <c r="C84" s="1"/>
      <c r="D84" s="1"/>
      <c r="E84" s="1"/>
      <c r="F84" s="1"/>
      <c r="G84" s="1"/>
      <c r="H84" s="1"/>
    </row>
    <row r="85" spans="1:8" ht="20.25" x14ac:dyDescent="0.3">
      <c r="A85" s="1"/>
      <c r="B85" s="1"/>
      <c r="C85" s="34"/>
      <c r="D85" s="1"/>
      <c r="E85" s="1"/>
      <c r="F85" s="1"/>
      <c r="G85" s="1"/>
      <c r="H85" s="1"/>
    </row>
    <row r="86" spans="1:8" ht="20.25" x14ac:dyDescent="0.3">
      <c r="A86" s="35" t="s">
        <v>25</v>
      </c>
      <c r="B86" s="35"/>
      <c r="C86" s="36">
        <f>B80</f>
        <v>0</v>
      </c>
      <c r="D86" s="55" t="s">
        <v>44</v>
      </c>
      <c r="E86" s="55"/>
      <c r="F86" s="55"/>
      <c r="G86" s="55"/>
      <c r="H86" s="56"/>
    </row>
    <row r="87" spans="1:8" ht="20.25" x14ac:dyDescent="0.3">
      <c r="A87" s="37"/>
      <c r="B87" s="1"/>
      <c r="C87" s="34"/>
      <c r="D87" s="57"/>
      <c r="E87" s="57"/>
      <c r="F87" s="56"/>
      <c r="G87" s="56"/>
      <c r="H87" s="56"/>
    </row>
    <row r="88" spans="1:8" ht="20.25" x14ac:dyDescent="0.3">
      <c r="A88" s="35" t="s">
        <v>26</v>
      </c>
      <c r="B88" s="35"/>
      <c r="C88" s="36">
        <f>F80</f>
        <v>0</v>
      </c>
      <c r="D88" s="55" t="s">
        <v>45</v>
      </c>
      <c r="E88" s="55"/>
      <c r="F88" s="55"/>
      <c r="G88" s="56"/>
      <c r="H88" s="56"/>
    </row>
    <row r="89" spans="1:8" ht="20.25" x14ac:dyDescent="0.3">
      <c r="A89" s="38"/>
      <c r="B89" s="38"/>
      <c r="C89" s="38"/>
      <c r="D89" s="58"/>
      <c r="E89" s="58"/>
      <c r="F89" s="59"/>
      <c r="G89" s="60"/>
      <c r="H89" s="60"/>
    </row>
    <row r="90" spans="1:8" ht="20.25" x14ac:dyDescent="0.2">
      <c r="A90" s="88" t="s">
        <v>27</v>
      </c>
      <c r="B90" s="88"/>
      <c r="C90" s="42">
        <f>G80</f>
        <v>0</v>
      </c>
      <c r="D90" s="99" t="s">
        <v>46</v>
      </c>
      <c r="E90" s="99"/>
      <c r="F90" s="99"/>
      <c r="G90" s="99"/>
      <c r="H90" s="99"/>
    </row>
    <row r="91" spans="1:8" ht="20.25" x14ac:dyDescent="0.3">
      <c r="A91" s="38"/>
      <c r="B91" s="38"/>
      <c r="C91" s="38"/>
      <c r="D91" s="39"/>
      <c r="E91" s="39"/>
      <c r="F91" s="40"/>
      <c r="G91" s="41"/>
      <c r="H91" s="41"/>
    </row>
    <row r="92" spans="1:8" ht="20.25" x14ac:dyDescent="0.2">
      <c r="A92" s="88" t="s">
        <v>28</v>
      </c>
      <c r="B92" s="88"/>
      <c r="C92" s="88"/>
      <c r="D92" s="88"/>
      <c r="E92" s="88"/>
      <c r="F92" s="88"/>
      <c r="G92" s="88"/>
      <c r="H92" s="41"/>
    </row>
    <row r="93" spans="1:8" ht="20.25" x14ac:dyDescent="0.3">
      <c r="A93" s="61" t="str">
        <f>'[1]ШАБЛОН КНС Мерк'!A90:H90</f>
        <v xml:space="preserve">Перегруз начат 22.06.2020 г. в 02:15 КМЧ , окончен 23.06.2020 г. в 00:30 время КМЧ </v>
      </c>
      <c r="B93" s="61"/>
      <c r="C93" s="61"/>
      <c r="D93" s="61"/>
      <c r="E93" s="61"/>
      <c r="F93" s="61"/>
      <c r="G93" s="61"/>
      <c r="H93" s="62"/>
    </row>
    <row r="94" spans="1:8" ht="20.25" x14ac:dyDescent="0.3">
      <c r="A94" s="63" t="s">
        <v>29</v>
      </c>
      <c r="B94" s="63"/>
      <c r="C94" s="63"/>
      <c r="D94" s="63"/>
      <c r="E94" s="63"/>
      <c r="F94" s="63"/>
      <c r="G94" s="63"/>
      <c r="H94" s="64"/>
    </row>
    <row r="95" spans="1:8" ht="20.25" x14ac:dyDescent="0.3">
      <c r="A95" s="63" t="s">
        <v>30</v>
      </c>
      <c r="B95" s="63"/>
      <c r="C95" s="63"/>
      <c r="D95" s="63"/>
      <c r="E95" s="63"/>
      <c r="F95" s="63"/>
      <c r="G95" s="63"/>
      <c r="H95" s="64"/>
    </row>
    <row r="96" spans="1:8" ht="20.25" x14ac:dyDescent="0.3">
      <c r="A96" s="63" t="s">
        <v>31</v>
      </c>
      <c r="B96" s="63"/>
      <c r="C96" s="63"/>
      <c r="D96" s="63"/>
      <c r="E96" s="63"/>
      <c r="F96" s="63"/>
      <c r="G96" s="63"/>
      <c r="H96" s="64"/>
    </row>
    <row r="97" spans="1:9" ht="20.25" x14ac:dyDescent="0.3">
      <c r="A97" s="65" t="s">
        <v>32</v>
      </c>
      <c r="B97" s="65"/>
      <c r="C97" s="65"/>
      <c r="D97" s="65"/>
      <c r="E97" s="65"/>
      <c r="F97" s="65"/>
      <c r="G97" s="65"/>
      <c r="H97" s="64"/>
    </row>
    <row r="98" spans="1:9" ht="20.25" x14ac:dyDescent="0.3">
      <c r="A98" s="65" t="s">
        <v>33</v>
      </c>
      <c r="B98" s="65"/>
      <c r="C98" s="65"/>
      <c r="D98" s="65"/>
      <c r="E98" s="65"/>
      <c r="F98" s="65"/>
      <c r="G98" s="65"/>
      <c r="H98" s="66"/>
    </row>
    <row r="99" spans="1:9" ht="20.25" x14ac:dyDescent="0.3">
      <c r="A99" s="67" t="str">
        <f>'[1]ШАБЛОН КНС Мерк'!A96:H96</f>
        <v>Перегруз осуществлялся  в присутствии Государственного  инспектора РФ  Кузнецова И.Ю.</v>
      </c>
      <c r="B99" s="68"/>
      <c r="C99" s="68"/>
      <c r="D99" s="68"/>
      <c r="E99" s="68"/>
      <c r="F99" s="68"/>
      <c r="G99" s="68"/>
      <c r="H99" s="69"/>
      <c r="I99" s="70"/>
    </row>
    <row r="100" spans="1:9" ht="20.25" x14ac:dyDescent="0.3">
      <c r="A100" s="66"/>
      <c r="B100" s="66"/>
      <c r="C100" s="66"/>
      <c r="D100" s="66"/>
      <c r="E100" s="66"/>
      <c r="F100" s="66"/>
      <c r="G100" s="66"/>
      <c r="H100" s="66"/>
    </row>
    <row r="101" spans="1:9" ht="20.25" x14ac:dyDescent="0.3">
      <c r="A101" s="66"/>
      <c r="B101" s="65"/>
      <c r="C101" s="66"/>
      <c r="D101" s="66"/>
      <c r="E101" s="66"/>
      <c r="F101" s="66"/>
      <c r="G101" s="66"/>
      <c r="H101" s="66"/>
    </row>
    <row r="102" spans="1:9" ht="20.25" x14ac:dyDescent="0.3">
      <c r="A102" s="100" t="str">
        <f>'[1]ШАБЛОН КНС Мерк'!A99:D99</f>
        <v>____________________  / Кузнецов И.Ю./     м.п</v>
      </c>
      <c r="B102" s="100"/>
      <c r="C102" s="100"/>
      <c r="D102" s="100"/>
      <c r="E102" s="65"/>
      <c r="F102" s="66"/>
      <c r="G102" s="66"/>
      <c r="H102" s="66"/>
    </row>
    <row r="103" spans="1:9" ht="20.25" x14ac:dyDescent="0.3">
      <c r="A103" s="66"/>
      <c r="B103" s="65"/>
      <c r="C103" s="65"/>
      <c r="D103" s="66"/>
      <c r="E103" s="66"/>
      <c r="F103" s="66"/>
      <c r="G103" s="66"/>
      <c r="H103" s="66"/>
    </row>
    <row r="104" spans="1:9" ht="20.25" x14ac:dyDescent="0.3">
      <c r="A104" s="100" t="str">
        <f>'[1]ШАБЛОН КНС Мерк'!A101:F101</f>
        <v xml:space="preserve">Акт регистрации  №  0148/14                                 </v>
      </c>
      <c r="B104" s="101"/>
      <c r="C104" s="101"/>
      <c r="D104" s="101"/>
      <c r="E104" s="101"/>
      <c r="F104" s="101"/>
      <c r="G104" s="66"/>
      <c r="H104" s="66"/>
    </row>
    <row r="105" spans="1:9" ht="20.25" x14ac:dyDescent="0.3">
      <c r="A105" s="66"/>
      <c r="B105" s="65"/>
      <c r="C105" s="65"/>
      <c r="D105" s="66"/>
      <c r="E105" s="66"/>
      <c r="F105" s="66"/>
      <c r="G105" s="66"/>
      <c r="H105" s="66"/>
    </row>
    <row r="106" spans="1:9" ht="20.25" x14ac:dyDescent="0.3">
      <c r="A106" s="66"/>
      <c r="B106" s="65"/>
      <c r="C106" s="65"/>
      <c r="D106" s="66"/>
      <c r="E106" s="66"/>
      <c r="F106" s="66"/>
      <c r="G106" s="66"/>
      <c r="H106" s="66"/>
    </row>
    <row r="107" spans="1:9" ht="20.25" x14ac:dyDescent="0.3">
      <c r="A107" s="66"/>
      <c r="B107" s="66"/>
      <c r="C107" s="66"/>
      <c r="D107" s="66"/>
      <c r="E107" s="66"/>
      <c r="F107" s="66"/>
      <c r="G107" s="66"/>
      <c r="H107" s="66"/>
    </row>
    <row r="108" spans="1:9" ht="20.25" x14ac:dyDescent="0.3">
      <c r="A108" s="66"/>
      <c r="B108" s="66"/>
      <c r="C108" s="66"/>
      <c r="D108" s="66"/>
      <c r="E108" s="66"/>
      <c r="F108" s="66"/>
      <c r="G108" s="66"/>
      <c r="H108" s="66"/>
    </row>
    <row r="109" spans="1:9" ht="20.25" x14ac:dyDescent="0.3">
      <c r="A109" s="71" t="s">
        <v>34</v>
      </c>
      <c r="B109" s="71"/>
      <c r="C109" s="71"/>
      <c r="D109" s="98" t="str">
        <f>'[1]ШАБЛОН КНС Мерк'!D106:H106</f>
        <v>Капитан судна ТР "Андромеда"</v>
      </c>
      <c r="E109" s="98"/>
      <c r="F109" s="98"/>
      <c r="G109" s="98"/>
      <c r="H109" s="98"/>
    </row>
    <row r="110" spans="1:9" ht="20.25" x14ac:dyDescent="0.3">
      <c r="A110" s="66"/>
      <c r="B110" s="65"/>
      <c r="C110" s="66"/>
      <c r="D110" s="66"/>
      <c r="E110" s="66"/>
      <c r="F110" s="66"/>
      <c r="G110" s="66"/>
      <c r="H110" s="66"/>
    </row>
    <row r="111" spans="1:9" ht="20.25" x14ac:dyDescent="0.3">
      <c r="A111" s="96" t="str">
        <f>'[1]ШАБЛОН КНС Мерк'!A108:C108</f>
        <v xml:space="preserve">                                    / Сосновский А.И. /</v>
      </c>
      <c r="B111" s="96"/>
      <c r="C111" s="96"/>
      <c r="D111" s="97" t="str">
        <f>'[1]ШАБЛОН КНС Мерк'!D108:G108</f>
        <v xml:space="preserve">                                                                     / Шиян В.А. /</v>
      </c>
      <c r="E111" s="97"/>
      <c r="F111" s="97"/>
      <c r="G111" s="97"/>
      <c r="H111" s="66"/>
    </row>
    <row r="112" spans="1:9" ht="20.25" x14ac:dyDescent="0.3">
      <c r="A112" s="66"/>
      <c r="B112" s="66"/>
      <c r="C112" s="66"/>
      <c r="D112" s="66"/>
      <c r="E112" s="66"/>
      <c r="F112" s="66"/>
      <c r="G112" s="66"/>
      <c r="H112" s="66"/>
    </row>
    <row r="113" spans="1:8" ht="20.25" x14ac:dyDescent="0.3">
      <c r="A113" s="98" t="s">
        <v>35</v>
      </c>
      <c r="B113" s="98"/>
      <c r="C113" s="98"/>
      <c r="D113" s="98" t="s">
        <v>36</v>
      </c>
      <c r="E113" s="98"/>
      <c r="F113" s="98"/>
      <c r="G113" s="98"/>
      <c r="H113" s="98"/>
    </row>
  </sheetData>
  <mergeCells count="39">
    <mergeCell ref="A111:C111"/>
    <mergeCell ref="D111:G111"/>
    <mergeCell ref="A113:C113"/>
    <mergeCell ref="D113:H113"/>
    <mergeCell ref="A90:B90"/>
    <mergeCell ref="D90:H90"/>
    <mergeCell ref="A92:G92"/>
    <mergeCell ref="A102:D102"/>
    <mergeCell ref="A104:F104"/>
    <mergeCell ref="D109:H109"/>
    <mergeCell ref="A73:H73"/>
    <mergeCell ref="A74:A76"/>
    <mergeCell ref="B74:B76"/>
    <mergeCell ref="C74:C76"/>
    <mergeCell ref="D74:D76"/>
    <mergeCell ref="E74:E76"/>
    <mergeCell ref="F74:F76"/>
    <mergeCell ref="G74:G76"/>
    <mergeCell ref="A72:H72"/>
    <mergeCell ref="A28:B28"/>
    <mergeCell ref="A30:G30"/>
    <mergeCell ref="A40:D40"/>
    <mergeCell ref="A42:F42"/>
    <mergeCell ref="D47:H47"/>
    <mergeCell ref="A49:C49"/>
    <mergeCell ref="D49:G49"/>
    <mergeCell ref="A51:C51"/>
    <mergeCell ref="D51:H51"/>
    <mergeCell ref="A64:H64"/>
    <mergeCell ref="A2:H2"/>
    <mergeCell ref="A10:H10"/>
    <mergeCell ref="A11:H11"/>
    <mergeCell ref="A12:A14"/>
    <mergeCell ref="B12:B14"/>
    <mergeCell ref="C12:C14"/>
    <mergeCell ref="D12:D14"/>
    <mergeCell ref="E12:E14"/>
    <mergeCell ref="F12:F14"/>
    <mergeCell ref="G12:G14"/>
  </mergeCells>
  <pageMargins left="0.11811023622047245" right="0.11811023622047245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К-Т мин.бг  1 трюм</vt:lpstr>
      <vt:lpstr>'К-Т мин.бг  1 трюм'!Область_печати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HITMAN</dc:creator>
  <cp:lastModifiedBy>Elena</cp:lastModifiedBy>
  <dcterms:created xsi:type="dcterms:W3CDTF">2020-07-03T12:53:58Z</dcterms:created>
  <dcterms:modified xsi:type="dcterms:W3CDTF">2020-07-04T06:07:24Z</dcterms:modified>
</cp:coreProperties>
</file>